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95" windowHeight="7830"/>
  </bookViews>
  <sheets>
    <sheet name="入札結果(事務用品)" sheetId="1" r:id="rId1"/>
  </sheets>
  <externalReferences>
    <externalReference r:id="rId2"/>
  </externalReferences>
  <definedNames>
    <definedName name="_xlnm._FilterDatabase" localSheetId="0" hidden="1">'入札結果(事務用品)'!$A$5:$AC$97</definedName>
    <definedName name="_xlnm.Print_Area" localSheetId="0">'入札結果(事務用品)'!$A$1:$X$97</definedName>
    <definedName name="_xlnm.Print_Titles" localSheetId="0">'入札結果(事務用品)'!$4:$5</definedName>
  </definedNames>
  <calcPr calcId="145621"/>
</workbook>
</file>

<file path=xl/calcChain.xml><?xml version="1.0" encoding="utf-8"?>
<calcChain xmlns="http://schemas.openxmlformats.org/spreadsheetml/2006/main">
  <c r="AA86" i="1" l="1"/>
  <c r="R79" i="1" l="1"/>
  <c r="U79" i="1" l="1"/>
  <c r="V79" i="1" s="1"/>
  <c r="AA79" i="1"/>
  <c r="S79" i="1"/>
  <c r="W79" i="1" s="1"/>
  <c r="R97" i="1"/>
  <c r="AA97" i="1" s="1"/>
  <c r="R96" i="1"/>
  <c r="AA96" i="1" s="1"/>
  <c r="R95" i="1"/>
  <c r="AA95" i="1" s="1"/>
  <c r="R94" i="1"/>
  <c r="AA94" i="1" s="1"/>
  <c r="R93" i="1"/>
  <c r="R92" i="1"/>
  <c r="AA92" i="1" s="1"/>
  <c r="R91" i="1"/>
  <c r="R90" i="1"/>
  <c r="AA90" i="1" s="1"/>
  <c r="R89" i="1"/>
  <c r="R84" i="1"/>
  <c r="R83" i="1"/>
  <c r="AA83" i="1" s="1"/>
  <c r="R82" i="1"/>
  <c r="R81" i="1"/>
  <c r="AA81" i="1" s="1"/>
  <c r="R80" i="1"/>
  <c r="R78" i="1"/>
  <c r="R77" i="1"/>
  <c r="AA77" i="1" s="1"/>
  <c r="R76" i="1"/>
  <c r="R75" i="1"/>
  <c r="AA75" i="1" s="1"/>
  <c r="R74" i="1"/>
  <c r="R73" i="1"/>
  <c r="AA73" i="1" s="1"/>
  <c r="R72" i="1"/>
  <c r="R71" i="1"/>
  <c r="AA71" i="1" s="1"/>
  <c r="R70" i="1"/>
  <c r="R69" i="1"/>
  <c r="AA69" i="1" s="1"/>
  <c r="R68" i="1"/>
  <c r="R67" i="1"/>
  <c r="AA67" i="1" s="1"/>
  <c r="R66" i="1"/>
  <c r="R65" i="1"/>
  <c r="AA65" i="1" s="1"/>
  <c r="R64" i="1"/>
  <c r="R63" i="1"/>
  <c r="AA63" i="1" s="1"/>
  <c r="R62" i="1"/>
  <c r="R61" i="1"/>
  <c r="AA61" i="1" s="1"/>
  <c r="R60" i="1"/>
  <c r="R59" i="1"/>
  <c r="R58" i="1"/>
  <c r="R57" i="1"/>
  <c r="R56" i="1"/>
  <c r="R55" i="1"/>
  <c r="AA55" i="1" s="1"/>
  <c r="R54" i="1"/>
  <c r="R53" i="1"/>
  <c r="R52" i="1"/>
  <c r="R51" i="1"/>
  <c r="AA51" i="1" s="1"/>
  <c r="R50" i="1"/>
  <c r="R49" i="1"/>
  <c r="AA49" i="1" s="1"/>
  <c r="R48" i="1"/>
  <c r="R47" i="1"/>
  <c r="AA47" i="1" s="1"/>
  <c r="R46" i="1"/>
  <c r="AA46" i="1" s="1"/>
  <c r="R45" i="1"/>
  <c r="R44" i="1"/>
  <c r="R43" i="1"/>
  <c r="R42" i="1"/>
  <c r="R41" i="1"/>
  <c r="R40" i="1"/>
  <c r="AA40" i="1" s="1"/>
  <c r="R39" i="1"/>
  <c r="R38" i="1"/>
  <c r="AA38" i="1" s="1"/>
  <c r="R37" i="1"/>
  <c r="R36" i="1"/>
  <c r="R35" i="1"/>
  <c r="AA35" i="1" s="1"/>
  <c r="R34" i="1"/>
  <c r="R33" i="1"/>
  <c r="AA33" i="1" s="1"/>
  <c r="R32" i="1"/>
  <c r="R31" i="1"/>
  <c r="AA31" i="1" s="1"/>
  <c r="R30" i="1"/>
  <c r="R29" i="1"/>
  <c r="AA29" i="1" s="1"/>
  <c r="R28" i="1"/>
  <c r="R27" i="1"/>
  <c r="AA27" i="1" s="1"/>
  <c r="R26" i="1"/>
  <c r="R25" i="1"/>
  <c r="R24" i="1"/>
  <c r="R23" i="1"/>
  <c r="R22" i="1"/>
  <c r="R21" i="1"/>
  <c r="R20" i="1"/>
  <c r="R19" i="1"/>
  <c r="R18" i="1"/>
  <c r="R17" i="1"/>
  <c r="R16" i="1"/>
  <c r="R15" i="1"/>
  <c r="AA15" i="1" s="1"/>
  <c r="R14" i="1"/>
  <c r="AA14" i="1" s="1"/>
  <c r="R13" i="1"/>
  <c r="R12" i="1"/>
  <c r="R11" i="1"/>
  <c r="R10" i="1"/>
  <c r="R9" i="1"/>
  <c r="R8" i="1"/>
  <c r="R7" i="1"/>
  <c r="AA7" i="1" s="1"/>
  <c r="Q6" i="1"/>
  <c r="S11" i="1" l="1"/>
  <c r="W11" i="1" s="1"/>
  <c r="AA11" i="1"/>
  <c r="S19" i="1"/>
  <c r="W19" i="1" s="1"/>
  <c r="AA19" i="1"/>
  <c r="T19" i="1" s="1"/>
  <c r="U23" i="1"/>
  <c r="V23" i="1" s="1"/>
  <c r="AA23" i="1"/>
  <c r="U39" i="1"/>
  <c r="V39" i="1" s="1"/>
  <c r="AA39" i="1"/>
  <c r="U43" i="1"/>
  <c r="V43" i="1" s="1"/>
  <c r="AA43" i="1"/>
  <c r="U59" i="1"/>
  <c r="V59" i="1" s="1"/>
  <c r="AA59" i="1"/>
  <c r="U80" i="1"/>
  <c r="V80" i="1" s="1"/>
  <c r="AA80" i="1"/>
  <c r="U8" i="1"/>
  <c r="V8" i="1" s="1"/>
  <c r="AA8" i="1"/>
  <c r="U16" i="1"/>
  <c r="V16" i="1" s="1"/>
  <c r="AA16" i="1"/>
  <c r="U24" i="1"/>
  <c r="V24" i="1" s="1"/>
  <c r="AA24" i="1"/>
  <c r="S32" i="1"/>
  <c r="W32" i="1" s="1"/>
  <c r="AA32" i="1"/>
  <c r="S36" i="1"/>
  <c r="W36" i="1" s="1"/>
  <c r="AA36" i="1"/>
  <c r="T36" i="1" s="1"/>
  <c r="U44" i="1"/>
  <c r="V44" i="1" s="1"/>
  <c r="AA44" i="1"/>
  <c r="U52" i="1"/>
  <c r="V52" i="1" s="1"/>
  <c r="AA52" i="1"/>
  <c r="U56" i="1"/>
  <c r="V56" i="1" s="1"/>
  <c r="AA56" i="1"/>
  <c r="S64" i="1"/>
  <c r="W64" i="1" s="1"/>
  <c r="AA64" i="1"/>
  <c r="S72" i="1"/>
  <c r="W72" i="1" s="1"/>
  <c r="AA72" i="1"/>
  <c r="S76" i="1"/>
  <c r="W76" i="1" s="1"/>
  <c r="AA76" i="1"/>
  <c r="S89" i="1"/>
  <c r="W89" i="1" s="1"/>
  <c r="AA89" i="1"/>
  <c r="S93" i="1"/>
  <c r="W93" i="1" s="1"/>
  <c r="AA93" i="1"/>
  <c r="S9" i="1"/>
  <c r="W9" i="1" s="1"/>
  <c r="AA9" i="1"/>
  <c r="S13" i="1"/>
  <c r="W13" i="1" s="1"/>
  <c r="AA13" i="1"/>
  <c r="T13" i="1" s="1"/>
  <c r="S17" i="1"/>
  <c r="W17" i="1" s="1"/>
  <c r="AA17" i="1"/>
  <c r="S21" i="1"/>
  <c r="W21" i="1" s="1"/>
  <c r="AA21" i="1"/>
  <c r="S25" i="1"/>
  <c r="W25" i="1" s="1"/>
  <c r="AA25" i="1"/>
  <c r="U37" i="1"/>
  <c r="V37" i="1" s="1"/>
  <c r="AA37" i="1"/>
  <c r="U41" i="1"/>
  <c r="V41" i="1" s="1"/>
  <c r="AA41" i="1"/>
  <c r="U45" i="1"/>
  <c r="V45" i="1" s="1"/>
  <c r="AA45" i="1"/>
  <c r="U53" i="1"/>
  <c r="V53" i="1" s="1"/>
  <c r="AA53" i="1"/>
  <c r="S57" i="1"/>
  <c r="W57" i="1" s="1"/>
  <c r="AA57" i="1"/>
  <c r="S82" i="1"/>
  <c r="W82" i="1" s="1"/>
  <c r="AA82" i="1"/>
  <c r="S84" i="1"/>
  <c r="W84" i="1" s="1"/>
  <c r="AA84" i="1"/>
  <c r="U12" i="1"/>
  <c r="V12" i="1" s="1"/>
  <c r="AA12" i="1"/>
  <c r="U20" i="1"/>
  <c r="V20" i="1" s="1"/>
  <c r="AA20" i="1"/>
  <c r="S28" i="1"/>
  <c r="W28" i="1" s="1"/>
  <c r="AA28" i="1"/>
  <c r="U48" i="1"/>
  <c r="V48" i="1" s="1"/>
  <c r="AA48" i="1"/>
  <c r="S60" i="1"/>
  <c r="W60" i="1" s="1"/>
  <c r="AA60" i="1"/>
  <c r="S68" i="1"/>
  <c r="W68" i="1" s="1"/>
  <c r="AA68" i="1"/>
  <c r="U10" i="1"/>
  <c r="V10" i="1" s="1"/>
  <c r="AA10" i="1"/>
  <c r="U18" i="1"/>
  <c r="V18" i="1" s="1"/>
  <c r="AA18" i="1"/>
  <c r="U22" i="1"/>
  <c r="V22" i="1" s="1"/>
  <c r="AA22" i="1"/>
  <c r="S26" i="1"/>
  <c r="AA26" i="1"/>
  <c r="S30" i="1"/>
  <c r="W30" i="1" s="1"/>
  <c r="AA30" i="1"/>
  <c r="S34" i="1"/>
  <c r="W34" i="1" s="1"/>
  <c r="AA34" i="1"/>
  <c r="T34" i="1" s="1"/>
  <c r="U42" i="1"/>
  <c r="V42" i="1" s="1"/>
  <c r="AA42" i="1"/>
  <c r="U50" i="1"/>
  <c r="V50" i="1" s="1"/>
  <c r="AA50" i="1"/>
  <c r="U54" i="1"/>
  <c r="V54" i="1" s="1"/>
  <c r="AA54" i="1"/>
  <c r="U58" i="1"/>
  <c r="V58" i="1" s="1"/>
  <c r="AA58" i="1"/>
  <c r="S62" i="1"/>
  <c r="W62" i="1" s="1"/>
  <c r="AA62" i="1"/>
  <c r="S66" i="1"/>
  <c r="W66" i="1" s="1"/>
  <c r="AA66" i="1"/>
  <c r="S70" i="1"/>
  <c r="W70" i="1" s="1"/>
  <c r="AA70" i="1"/>
  <c r="S74" i="1"/>
  <c r="W74" i="1" s="1"/>
  <c r="AA74" i="1"/>
  <c r="S78" i="1"/>
  <c r="W78" i="1" s="1"/>
  <c r="AA78" i="1"/>
  <c r="S91" i="1"/>
  <c r="W91" i="1" s="1"/>
  <c r="AA91" i="1"/>
  <c r="S7" i="1"/>
  <c r="W7" i="1" s="1"/>
  <c r="S94" i="1"/>
  <c r="U94" i="1"/>
  <c r="V94" i="1" s="1"/>
  <c r="S14" i="1"/>
  <c r="U14" i="1"/>
  <c r="V14" i="1" s="1"/>
  <c r="S15" i="1"/>
  <c r="W15" i="1" s="1"/>
  <c r="U15" i="1"/>
  <c r="V15" i="1" s="1"/>
  <c r="U72" i="1"/>
  <c r="V72" i="1" s="1"/>
  <c r="U68" i="1"/>
  <c r="V68" i="1" s="1"/>
  <c r="U40" i="1"/>
  <c r="V40" i="1" s="1"/>
  <c r="U61" i="1"/>
  <c r="V61" i="1" s="1"/>
  <c r="T63" i="1"/>
  <c r="T37" i="1"/>
  <c r="U76" i="1"/>
  <c r="V76" i="1" s="1"/>
  <c r="T61" i="1"/>
  <c r="U93" i="1"/>
  <c r="V93" i="1" s="1"/>
  <c r="T94" i="1"/>
  <c r="S47" i="1"/>
  <c r="W47" i="1" s="1"/>
  <c r="S58" i="1"/>
  <c r="W58" i="1" s="1"/>
  <c r="U63" i="1"/>
  <c r="V63" i="1" s="1"/>
  <c r="U66" i="1"/>
  <c r="V66" i="1" s="1"/>
  <c r="U74" i="1"/>
  <c r="V74" i="1" s="1"/>
  <c r="U91" i="1"/>
  <c r="V91" i="1" s="1"/>
  <c r="T83" i="1"/>
  <c r="U47" i="1"/>
  <c r="V47" i="1" s="1"/>
  <c r="U64" i="1"/>
  <c r="V64" i="1" s="1"/>
  <c r="U96" i="1"/>
  <c r="V96" i="1" s="1"/>
  <c r="T28" i="1"/>
  <c r="U38" i="1"/>
  <c r="V38" i="1" s="1"/>
  <c r="S52" i="1"/>
  <c r="W52" i="1" s="1"/>
  <c r="U70" i="1"/>
  <c r="V70" i="1" s="1"/>
  <c r="S12" i="1"/>
  <c r="W12" i="1" s="1"/>
  <c r="S20" i="1"/>
  <c r="W20" i="1" s="1"/>
  <c r="U21" i="1"/>
  <c r="V21" i="1" s="1"/>
  <c r="S27" i="1"/>
  <c r="W27" i="1" s="1"/>
  <c r="S41" i="1"/>
  <c r="W41" i="1" s="1"/>
  <c r="S42" i="1"/>
  <c r="W42" i="1" s="1"/>
  <c r="U90" i="1"/>
  <c r="V90" i="1" s="1"/>
  <c r="S95" i="1"/>
  <c r="W95" i="1" s="1"/>
  <c r="S97" i="1"/>
  <c r="W97" i="1" s="1"/>
  <c r="S8" i="1"/>
  <c r="W8" i="1" s="1"/>
  <c r="S10" i="1"/>
  <c r="W10" i="1" s="1"/>
  <c r="T11" i="1"/>
  <c r="S18" i="1"/>
  <c r="W18" i="1" s="1"/>
  <c r="T21" i="1"/>
  <c r="S22" i="1"/>
  <c r="W22" i="1" s="1"/>
  <c r="T30" i="1"/>
  <c r="S39" i="1"/>
  <c r="W39" i="1" s="1"/>
  <c r="S40" i="1"/>
  <c r="W40" i="1" s="1"/>
  <c r="S43" i="1"/>
  <c r="W43" i="1" s="1"/>
  <c r="T47" i="1"/>
  <c r="S48" i="1"/>
  <c r="W48" i="1" s="1"/>
  <c r="T55" i="1"/>
  <c r="S56" i="1"/>
  <c r="W56" i="1" s="1"/>
  <c r="S59" i="1"/>
  <c r="W59" i="1" s="1"/>
  <c r="U62" i="1"/>
  <c r="V62" i="1" s="1"/>
  <c r="S65" i="1"/>
  <c r="W65" i="1" s="1"/>
  <c r="T67" i="1"/>
  <c r="T69" i="1"/>
  <c r="T71" i="1"/>
  <c r="T73" i="1"/>
  <c r="T75" i="1"/>
  <c r="T77" i="1"/>
  <c r="T79" i="1"/>
  <c r="U89" i="1"/>
  <c r="V89" i="1" s="1"/>
  <c r="S31" i="1"/>
  <c r="W31" i="1" s="1"/>
  <c r="S35" i="1"/>
  <c r="W35" i="1" s="1"/>
  <c r="S50" i="1"/>
  <c r="W50" i="1" s="1"/>
  <c r="S67" i="1"/>
  <c r="W67" i="1" s="1"/>
  <c r="S69" i="1"/>
  <c r="W69" i="1" s="1"/>
  <c r="S71" i="1"/>
  <c r="W71" i="1" s="1"/>
  <c r="S73" i="1"/>
  <c r="W73" i="1" s="1"/>
  <c r="S75" i="1"/>
  <c r="W75" i="1" s="1"/>
  <c r="S77" i="1"/>
  <c r="W77" i="1" s="1"/>
  <c r="S16" i="1"/>
  <c r="W16" i="1" s="1"/>
  <c r="T17" i="1"/>
  <c r="S24" i="1"/>
  <c r="W24" i="1" s="1"/>
  <c r="S29" i="1"/>
  <c r="W29" i="1" s="1"/>
  <c r="S33" i="1"/>
  <c r="W33" i="1" s="1"/>
  <c r="S37" i="1"/>
  <c r="W37" i="1" s="1"/>
  <c r="S38" i="1"/>
  <c r="W38" i="1" s="1"/>
  <c r="S45" i="1"/>
  <c r="W45" i="1" s="1"/>
  <c r="S54" i="1"/>
  <c r="W54" i="1" s="1"/>
  <c r="S61" i="1"/>
  <c r="W61" i="1" s="1"/>
  <c r="S63" i="1"/>
  <c r="W63" i="1" s="1"/>
  <c r="U65" i="1"/>
  <c r="V65" i="1" s="1"/>
  <c r="U67" i="1"/>
  <c r="V67" i="1" s="1"/>
  <c r="U69" i="1"/>
  <c r="V69" i="1" s="1"/>
  <c r="U71" i="1"/>
  <c r="V71" i="1" s="1"/>
  <c r="U73" i="1"/>
  <c r="V73" i="1" s="1"/>
  <c r="U75" i="1"/>
  <c r="V75" i="1" s="1"/>
  <c r="U77" i="1"/>
  <c r="V77" i="1" s="1"/>
  <c r="U78" i="1"/>
  <c r="V78" i="1" s="1"/>
  <c r="S83" i="1"/>
  <c r="W83" i="1" s="1"/>
  <c r="U92" i="1"/>
  <c r="V92" i="1" s="1"/>
  <c r="S49" i="1"/>
  <c r="W49" i="1" s="1"/>
  <c r="U7" i="1"/>
  <c r="V7" i="1" s="1"/>
  <c r="U9" i="1"/>
  <c r="V9" i="1" s="1"/>
  <c r="U11" i="1"/>
  <c r="V11" i="1" s="1"/>
  <c r="U13" i="1"/>
  <c r="V13" i="1" s="1"/>
  <c r="U17" i="1"/>
  <c r="V17" i="1" s="1"/>
  <c r="U19" i="1"/>
  <c r="V19" i="1" s="1"/>
  <c r="S23" i="1"/>
  <c r="W23" i="1" s="1"/>
  <c r="T27" i="1"/>
  <c r="T29" i="1"/>
  <c r="T31" i="1"/>
  <c r="T33" i="1"/>
  <c r="T35" i="1"/>
  <c r="S44" i="1"/>
  <c r="W44" i="1" s="1"/>
  <c r="T81" i="1"/>
  <c r="U81" i="1"/>
  <c r="V81" i="1" s="1"/>
  <c r="S81" i="1"/>
  <c r="W81" i="1" s="1"/>
  <c r="S51" i="1"/>
  <c r="W51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S46" i="1"/>
  <c r="W46" i="1" s="1"/>
  <c r="U49" i="1"/>
  <c r="V49" i="1" s="1"/>
  <c r="U51" i="1"/>
  <c r="V51" i="1" s="1"/>
  <c r="S53" i="1"/>
  <c r="W53" i="1" s="1"/>
  <c r="S55" i="1"/>
  <c r="W55" i="1" s="1"/>
  <c r="U55" i="1"/>
  <c r="V55" i="1" s="1"/>
  <c r="U57" i="1"/>
  <c r="V57" i="1" s="1"/>
  <c r="T65" i="1"/>
  <c r="U46" i="1"/>
  <c r="V46" i="1" s="1"/>
  <c r="T96" i="1"/>
  <c r="U60" i="1"/>
  <c r="V60" i="1" s="1"/>
  <c r="T93" i="1"/>
  <c r="T95" i="1"/>
  <c r="S96" i="1"/>
  <c r="W96" i="1" s="1"/>
  <c r="T97" i="1"/>
  <c r="S80" i="1"/>
  <c r="W80" i="1" s="1"/>
  <c r="T80" i="1"/>
  <c r="U82" i="1"/>
  <c r="V82" i="1" s="1"/>
  <c r="U83" i="1"/>
  <c r="V83" i="1" s="1"/>
  <c r="U84" i="1"/>
  <c r="V84" i="1" s="1"/>
  <c r="S90" i="1"/>
  <c r="W90" i="1" s="1"/>
  <c r="S92" i="1"/>
  <c r="W92" i="1" s="1"/>
  <c r="T59" i="1"/>
  <c r="T90" i="1"/>
  <c r="T92" i="1"/>
  <c r="U95" i="1"/>
  <c r="V95" i="1" s="1"/>
  <c r="U97" i="1"/>
  <c r="V97" i="1" s="1"/>
  <c r="T24" i="1" l="1"/>
  <c r="T18" i="1"/>
  <c r="T23" i="1"/>
  <c r="T78" i="1"/>
  <c r="T15" i="1"/>
  <c r="T14" i="1"/>
  <c r="T68" i="1"/>
  <c r="T32" i="1"/>
  <c r="T72" i="1"/>
  <c r="T43" i="1"/>
  <c r="T60" i="1"/>
  <c r="T74" i="1"/>
  <c r="T66" i="1"/>
  <c r="T39" i="1"/>
  <c r="T62" i="1"/>
  <c r="T58" i="1"/>
  <c r="T64" i="1"/>
  <c r="T70" i="1"/>
  <c r="T84" i="1"/>
  <c r="T82" i="1"/>
  <c r="T38" i="1"/>
  <c r="T56" i="1"/>
  <c r="T76" i="1"/>
  <c r="T45" i="1"/>
  <c r="T40" i="1"/>
  <c r="T7" i="1"/>
  <c r="T9" i="1"/>
  <c r="T22" i="1"/>
  <c r="T52" i="1"/>
  <c r="T53" i="1"/>
  <c r="T44" i="1"/>
  <c r="T16" i="1"/>
  <c r="T8" i="1"/>
  <c r="T12" i="1"/>
  <c r="T91" i="1"/>
  <c r="T54" i="1"/>
  <c r="T57" i="1"/>
  <c r="T42" i="1"/>
  <c r="T89" i="1"/>
  <c r="T50" i="1"/>
  <c r="T51" i="1"/>
  <c r="T48" i="1"/>
  <c r="T49" i="1"/>
  <c r="T20" i="1"/>
  <c r="T10" i="1"/>
  <c r="T46" i="1"/>
</calcChain>
</file>

<file path=xl/sharedStrings.xml><?xml version="1.0" encoding="utf-8"?>
<sst xmlns="http://schemas.openxmlformats.org/spreadsheetml/2006/main" count="260" uniqueCount="212">
  <si>
    <t>案件種別</t>
    <rPh sb="0" eb="2">
      <t>アンケン</t>
    </rPh>
    <rPh sb="2" eb="4">
      <t>シュベツ</t>
    </rPh>
    <phoneticPr fontId="1"/>
  </si>
  <si>
    <t>品　　　　名</t>
    <phoneticPr fontId="1"/>
  </si>
  <si>
    <t>最低入札額</t>
    <rPh sb="0" eb="2">
      <t>サイテイ</t>
    </rPh>
    <rPh sb="2" eb="4">
      <t>ニュウサツ</t>
    </rPh>
    <rPh sb="4" eb="5">
      <t>ガク</t>
    </rPh>
    <phoneticPr fontId="1"/>
  </si>
  <si>
    <t>最低入札額応札業者数</t>
    <rPh sb="0" eb="2">
      <t>サイテイ</t>
    </rPh>
    <rPh sb="2" eb="4">
      <t>ニュウサツ</t>
    </rPh>
    <rPh sb="4" eb="5">
      <t>ガク</t>
    </rPh>
    <rPh sb="5" eb="7">
      <t>オウサツ</t>
    </rPh>
    <rPh sb="7" eb="10">
      <t>ギョウシャスウ</t>
    </rPh>
    <phoneticPr fontId="1"/>
  </si>
  <si>
    <t>落札業者</t>
    <rPh sb="0" eb="2">
      <t>ラクサツ</t>
    </rPh>
    <rPh sb="2" eb="4">
      <t>ギョウシャ</t>
    </rPh>
    <phoneticPr fontId="1"/>
  </si>
  <si>
    <t>契約
金額</t>
    <rPh sb="0" eb="2">
      <t>ケイヤク</t>
    </rPh>
    <rPh sb="3" eb="5">
      <t>キンガク</t>
    </rPh>
    <phoneticPr fontId="1"/>
  </si>
  <si>
    <t>うち、消費税及び地方消費税額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1"/>
  </si>
  <si>
    <t>備考</t>
    <rPh sb="0" eb="2">
      <t>ビコウ</t>
    </rPh>
    <phoneticPr fontId="1"/>
  </si>
  <si>
    <t>中小企業官公需特定品目</t>
    <phoneticPr fontId="1"/>
  </si>
  <si>
    <t>（事・見-1）</t>
    <rPh sb="1" eb="2">
      <t>コト</t>
    </rPh>
    <rPh sb="3" eb="4">
      <t>ミ</t>
    </rPh>
    <phoneticPr fontId="6"/>
  </si>
  <si>
    <t>鉛筆</t>
  </si>
  <si>
    <t>（事・見-2）</t>
    <rPh sb="1" eb="2">
      <t>コト</t>
    </rPh>
    <rPh sb="3" eb="4">
      <t>ミ</t>
    </rPh>
    <phoneticPr fontId="6"/>
  </si>
  <si>
    <t>（事・見-3）</t>
    <rPh sb="1" eb="2">
      <t>コト</t>
    </rPh>
    <rPh sb="3" eb="4">
      <t>ミ</t>
    </rPh>
    <phoneticPr fontId="6"/>
  </si>
  <si>
    <t>シャープペン</t>
  </si>
  <si>
    <t>（事・見-4）</t>
    <rPh sb="1" eb="2">
      <t>コト</t>
    </rPh>
    <rPh sb="3" eb="4">
      <t>ミ</t>
    </rPh>
    <phoneticPr fontId="6"/>
  </si>
  <si>
    <t>シャープペン用替芯</t>
  </si>
  <si>
    <t>（事・見-5）</t>
    <rPh sb="1" eb="2">
      <t>コト</t>
    </rPh>
    <rPh sb="3" eb="4">
      <t>ミ</t>
    </rPh>
    <phoneticPr fontId="6"/>
  </si>
  <si>
    <t>水性ボールペン</t>
  </si>
  <si>
    <t>（事・見-6）</t>
    <rPh sb="1" eb="2">
      <t>コト</t>
    </rPh>
    <rPh sb="3" eb="4">
      <t>ミ</t>
    </rPh>
    <phoneticPr fontId="6"/>
  </si>
  <si>
    <t>油性マーカー　太細両用</t>
  </si>
  <si>
    <t>（事・見-7）</t>
    <rPh sb="1" eb="2">
      <t>コト</t>
    </rPh>
    <rPh sb="3" eb="4">
      <t>ミ</t>
    </rPh>
    <phoneticPr fontId="6"/>
  </si>
  <si>
    <t>油性マーカー　細・極細両用</t>
  </si>
  <si>
    <t>（事・見-8）</t>
    <rPh sb="1" eb="2">
      <t>コト</t>
    </rPh>
    <rPh sb="3" eb="4">
      <t>ミ</t>
    </rPh>
    <phoneticPr fontId="6"/>
  </si>
  <si>
    <t>（事・見-9）</t>
    <rPh sb="1" eb="2">
      <t>コト</t>
    </rPh>
    <rPh sb="3" eb="4">
      <t>ミ</t>
    </rPh>
    <phoneticPr fontId="6"/>
  </si>
  <si>
    <t>（事・見-10）</t>
  </si>
  <si>
    <t>（事・見-11）</t>
    <rPh sb="1" eb="2">
      <t>コト</t>
    </rPh>
    <rPh sb="3" eb="4">
      <t>ミ</t>
    </rPh>
    <phoneticPr fontId="6"/>
  </si>
  <si>
    <t>ホワイトボード用イレイザー</t>
  </si>
  <si>
    <t>（事・見-12）</t>
    <rPh sb="1" eb="2">
      <t>コト</t>
    </rPh>
    <rPh sb="3" eb="4">
      <t>ミ</t>
    </rPh>
    <phoneticPr fontId="6"/>
  </si>
  <si>
    <t>黒板消し　大巾</t>
  </si>
  <si>
    <t>（事・見-13）</t>
    <rPh sb="1" eb="2">
      <t>コト</t>
    </rPh>
    <rPh sb="3" eb="4">
      <t>ミ</t>
    </rPh>
    <phoneticPr fontId="6"/>
  </si>
  <si>
    <t>黒板消し　特大巾</t>
  </si>
  <si>
    <t>（事・見-14）</t>
    <rPh sb="1" eb="2">
      <t>コト</t>
    </rPh>
    <rPh sb="3" eb="4">
      <t>ミ</t>
    </rPh>
    <phoneticPr fontId="6"/>
  </si>
  <si>
    <t>消ゴム</t>
  </si>
  <si>
    <t>（事・見-15）</t>
    <rPh sb="1" eb="2">
      <t>コト</t>
    </rPh>
    <rPh sb="3" eb="4">
      <t>ミ</t>
    </rPh>
    <phoneticPr fontId="6"/>
  </si>
  <si>
    <t>修正液</t>
  </si>
  <si>
    <t>（事・見-16）</t>
    <rPh sb="1" eb="2">
      <t>コト</t>
    </rPh>
    <rPh sb="3" eb="4">
      <t>ミ</t>
    </rPh>
    <phoneticPr fontId="6"/>
  </si>
  <si>
    <t>修正テープ</t>
  </si>
  <si>
    <t>（事・見-17）</t>
    <rPh sb="1" eb="2">
      <t>コト</t>
    </rPh>
    <rPh sb="3" eb="4">
      <t>ミ</t>
    </rPh>
    <phoneticPr fontId="6"/>
  </si>
  <si>
    <t>スタンプ台</t>
  </si>
  <si>
    <t>（事・見-18）</t>
    <rPh sb="1" eb="2">
      <t>コト</t>
    </rPh>
    <rPh sb="3" eb="4">
      <t>ミ</t>
    </rPh>
    <phoneticPr fontId="6"/>
  </si>
  <si>
    <t>朱肉</t>
  </si>
  <si>
    <t>（事・見-19）</t>
    <rPh sb="1" eb="2">
      <t>コト</t>
    </rPh>
    <rPh sb="3" eb="4">
      <t>ミ</t>
    </rPh>
    <phoneticPr fontId="6"/>
  </si>
  <si>
    <t>大学ノート　Ａ４</t>
  </si>
  <si>
    <t>（事・見-20）</t>
    <rPh sb="1" eb="2">
      <t>コト</t>
    </rPh>
    <rPh sb="3" eb="4">
      <t>ミ</t>
    </rPh>
    <phoneticPr fontId="6"/>
  </si>
  <si>
    <t>大学ノート　Ｂ５</t>
  </si>
  <si>
    <t>（事・見-21）</t>
    <rPh sb="1" eb="2">
      <t>コト</t>
    </rPh>
    <rPh sb="3" eb="4">
      <t>ミ</t>
    </rPh>
    <phoneticPr fontId="6"/>
  </si>
  <si>
    <t>フラットファイル　Ｂ５Ｓ</t>
  </si>
  <si>
    <t>（事・見-22）</t>
    <rPh sb="1" eb="2">
      <t>コト</t>
    </rPh>
    <rPh sb="3" eb="4">
      <t>ミ</t>
    </rPh>
    <phoneticPr fontId="6"/>
  </si>
  <si>
    <t>クリアーファイル　背巾２４ｍｍ以上</t>
  </si>
  <si>
    <t>（事・見-23）</t>
    <rPh sb="1" eb="2">
      <t>コト</t>
    </rPh>
    <rPh sb="3" eb="4">
      <t>ミ</t>
    </rPh>
    <phoneticPr fontId="6"/>
  </si>
  <si>
    <t>クリアーファイル　背巾４０ｍｍ以上</t>
  </si>
  <si>
    <t>（事・見-24）</t>
    <rPh sb="1" eb="2">
      <t>コト</t>
    </rPh>
    <rPh sb="3" eb="4">
      <t>ミ</t>
    </rPh>
    <phoneticPr fontId="6"/>
  </si>
  <si>
    <t>クリアーファイル用透明ポケット</t>
  </si>
  <si>
    <t>（事・見-25）</t>
    <rPh sb="1" eb="2">
      <t>コト</t>
    </rPh>
    <rPh sb="3" eb="4">
      <t>ミ</t>
    </rPh>
    <phoneticPr fontId="6"/>
  </si>
  <si>
    <t>パイプファイル　Ａ４Ｓ　巾１００ｍｍ以上</t>
  </si>
  <si>
    <t>（事・見-26）</t>
    <rPh sb="1" eb="2">
      <t>コト</t>
    </rPh>
    <rPh sb="3" eb="4">
      <t>ミ</t>
    </rPh>
    <phoneticPr fontId="6"/>
  </si>
  <si>
    <t>パイプファイル　Ａ４Ｓ　巾８０ｍｍ以上　</t>
  </si>
  <si>
    <t>（事・見-27）</t>
    <rPh sb="1" eb="2">
      <t>コト</t>
    </rPh>
    <rPh sb="3" eb="4">
      <t>ミ</t>
    </rPh>
    <phoneticPr fontId="6"/>
  </si>
  <si>
    <t>パイプファイル　Ａ４Ｓ　巾６０ｍｍ以上</t>
  </si>
  <si>
    <t>（事・見-28）</t>
    <rPh sb="1" eb="2">
      <t>コト</t>
    </rPh>
    <rPh sb="3" eb="4">
      <t>ミ</t>
    </rPh>
    <phoneticPr fontId="6"/>
  </si>
  <si>
    <t>パイプファイル　Ａ４Ｓ　巾４０ｍｍ以上　</t>
  </si>
  <si>
    <t>（事・見-29）</t>
    <rPh sb="1" eb="2">
      <t>コト</t>
    </rPh>
    <rPh sb="3" eb="4">
      <t>ミ</t>
    </rPh>
    <phoneticPr fontId="6"/>
  </si>
  <si>
    <t>Ｄリングファイル</t>
  </si>
  <si>
    <t>（事・見-30）</t>
    <rPh sb="1" eb="2">
      <t>コト</t>
    </rPh>
    <rPh sb="3" eb="4">
      <t>ミ</t>
    </rPh>
    <phoneticPr fontId="6"/>
  </si>
  <si>
    <t>クリアーホルダー</t>
  </si>
  <si>
    <t>（事・見-31）</t>
    <rPh sb="1" eb="2">
      <t>コト</t>
    </rPh>
    <rPh sb="3" eb="4">
      <t>ミ</t>
    </rPh>
    <phoneticPr fontId="6"/>
  </si>
  <si>
    <t>カードケース</t>
  </si>
  <si>
    <t>（事・見-32）</t>
    <rPh sb="1" eb="2">
      <t>コト</t>
    </rPh>
    <rPh sb="3" eb="4">
      <t>ミ</t>
    </rPh>
    <phoneticPr fontId="6"/>
  </si>
  <si>
    <t>綴込表紙</t>
  </si>
  <si>
    <t>（事・見-33）</t>
    <rPh sb="1" eb="2">
      <t>コト</t>
    </rPh>
    <rPh sb="3" eb="4">
      <t>ミ</t>
    </rPh>
    <phoneticPr fontId="6"/>
  </si>
  <si>
    <t>カラーインデックス</t>
  </si>
  <si>
    <t>（事・見-34）</t>
    <rPh sb="1" eb="2">
      <t>コト</t>
    </rPh>
    <rPh sb="3" eb="4">
      <t>ミ</t>
    </rPh>
    <phoneticPr fontId="6"/>
  </si>
  <si>
    <t>はさみ</t>
  </si>
  <si>
    <t>（事・見-35）</t>
    <rPh sb="1" eb="2">
      <t>コト</t>
    </rPh>
    <rPh sb="3" eb="4">
      <t>ミ</t>
    </rPh>
    <phoneticPr fontId="6"/>
  </si>
  <si>
    <t>カッターナイフ</t>
  </si>
  <si>
    <t>（事・見-36）</t>
    <rPh sb="1" eb="2">
      <t>コト</t>
    </rPh>
    <rPh sb="3" eb="4">
      <t>ミ</t>
    </rPh>
    <phoneticPr fontId="6"/>
  </si>
  <si>
    <t>ステープラ</t>
  </si>
  <si>
    <t>（事・見-37）</t>
    <rPh sb="1" eb="2">
      <t>コト</t>
    </rPh>
    <rPh sb="3" eb="4">
      <t>ミ</t>
    </rPh>
    <phoneticPr fontId="6"/>
  </si>
  <si>
    <t>ステープラ針</t>
  </si>
  <si>
    <t>（事・見-38）</t>
    <rPh sb="1" eb="2">
      <t>コト</t>
    </rPh>
    <rPh sb="3" eb="4">
      <t>ミ</t>
    </rPh>
    <phoneticPr fontId="6"/>
  </si>
  <si>
    <t>（事・見-39）</t>
    <rPh sb="1" eb="2">
      <t>コト</t>
    </rPh>
    <rPh sb="3" eb="4">
      <t>ミ</t>
    </rPh>
    <phoneticPr fontId="6"/>
  </si>
  <si>
    <t>（事・見-40）</t>
    <rPh sb="1" eb="2">
      <t>コト</t>
    </rPh>
    <rPh sb="3" eb="4">
      <t>ミ</t>
    </rPh>
    <phoneticPr fontId="6"/>
  </si>
  <si>
    <t>（事・見-41）</t>
    <rPh sb="1" eb="2">
      <t>コト</t>
    </rPh>
    <rPh sb="3" eb="4">
      <t>ミ</t>
    </rPh>
    <phoneticPr fontId="6"/>
  </si>
  <si>
    <t>ダブルクリップ　小小</t>
  </si>
  <si>
    <t>（事・見-42）</t>
    <rPh sb="1" eb="2">
      <t>コト</t>
    </rPh>
    <rPh sb="3" eb="4">
      <t>ミ</t>
    </rPh>
    <phoneticPr fontId="6"/>
  </si>
  <si>
    <t>（事・見-43）</t>
    <rPh sb="1" eb="2">
      <t>コト</t>
    </rPh>
    <rPh sb="3" eb="4">
      <t>ミ</t>
    </rPh>
    <phoneticPr fontId="6"/>
  </si>
  <si>
    <t>（事・見-44）</t>
    <rPh sb="1" eb="2">
      <t>コト</t>
    </rPh>
    <rPh sb="3" eb="4">
      <t>ミ</t>
    </rPh>
    <phoneticPr fontId="6"/>
  </si>
  <si>
    <t>（事・見-45）</t>
    <rPh sb="1" eb="2">
      <t>コト</t>
    </rPh>
    <rPh sb="3" eb="4">
      <t>ミ</t>
    </rPh>
    <phoneticPr fontId="6"/>
  </si>
  <si>
    <t>（事・見-46）</t>
    <rPh sb="1" eb="2">
      <t>コト</t>
    </rPh>
    <rPh sb="3" eb="4">
      <t>ミ</t>
    </rPh>
    <phoneticPr fontId="6"/>
  </si>
  <si>
    <t>（事・見-47）</t>
    <rPh sb="1" eb="2">
      <t>コト</t>
    </rPh>
    <rPh sb="3" eb="4">
      <t>ミ</t>
    </rPh>
    <phoneticPr fontId="6"/>
  </si>
  <si>
    <t>メンディングテープ</t>
  </si>
  <si>
    <t>（事・見-48）</t>
    <rPh sb="1" eb="2">
      <t>コト</t>
    </rPh>
    <rPh sb="3" eb="4">
      <t>ミ</t>
    </rPh>
    <phoneticPr fontId="6"/>
  </si>
  <si>
    <t>両面テープ</t>
  </si>
  <si>
    <t>（事・見-49）</t>
    <rPh sb="1" eb="2">
      <t>コト</t>
    </rPh>
    <rPh sb="3" eb="4">
      <t>ミ</t>
    </rPh>
    <phoneticPr fontId="6"/>
  </si>
  <si>
    <t>紙テープ</t>
  </si>
  <si>
    <t>（事・見-50）</t>
    <rPh sb="1" eb="2">
      <t>コト</t>
    </rPh>
    <rPh sb="3" eb="4">
      <t>ミ</t>
    </rPh>
    <phoneticPr fontId="6"/>
  </si>
  <si>
    <t>布テープ</t>
  </si>
  <si>
    <t>（事・見-51）</t>
    <rPh sb="1" eb="2">
      <t>コト</t>
    </rPh>
    <rPh sb="3" eb="4">
      <t>ミ</t>
    </rPh>
    <phoneticPr fontId="6"/>
  </si>
  <si>
    <t>インデックス（口取紙）</t>
  </si>
  <si>
    <t>（事・見-52）</t>
    <rPh sb="1" eb="2">
      <t>コト</t>
    </rPh>
    <rPh sb="3" eb="4">
      <t>ミ</t>
    </rPh>
    <phoneticPr fontId="6"/>
  </si>
  <si>
    <t>カラー付箋紙</t>
  </si>
  <si>
    <t>（事・見-53）</t>
    <rPh sb="1" eb="2">
      <t>コト</t>
    </rPh>
    <rPh sb="3" eb="4">
      <t>ミ</t>
    </rPh>
    <phoneticPr fontId="6"/>
  </si>
  <si>
    <t>カラー付箋紙（ハーフサイズ）</t>
  </si>
  <si>
    <t>（事・見-54）</t>
    <rPh sb="1" eb="2">
      <t>コト</t>
    </rPh>
    <rPh sb="3" eb="4">
      <t>ミ</t>
    </rPh>
    <phoneticPr fontId="6"/>
  </si>
  <si>
    <t>カラー付箋紙（ミニサイズ）</t>
  </si>
  <si>
    <t>（事・見-55）</t>
    <rPh sb="1" eb="2">
      <t>コト</t>
    </rPh>
    <rPh sb="3" eb="4">
      <t>ミ</t>
    </rPh>
    <phoneticPr fontId="6"/>
  </si>
  <si>
    <t>合成のり</t>
  </si>
  <si>
    <t>（事・見-56）</t>
    <rPh sb="1" eb="2">
      <t>コト</t>
    </rPh>
    <rPh sb="3" eb="4">
      <t>ミ</t>
    </rPh>
    <phoneticPr fontId="6"/>
  </si>
  <si>
    <t>（事・見-57）</t>
    <rPh sb="1" eb="2">
      <t>コト</t>
    </rPh>
    <rPh sb="3" eb="4">
      <t>ミ</t>
    </rPh>
    <phoneticPr fontId="6"/>
  </si>
  <si>
    <t>（事・見-58）</t>
    <rPh sb="1" eb="2">
      <t>コト</t>
    </rPh>
    <rPh sb="3" eb="4">
      <t>ミ</t>
    </rPh>
    <phoneticPr fontId="6"/>
  </si>
  <si>
    <t>（事・見-59）</t>
    <rPh sb="1" eb="2">
      <t>コト</t>
    </rPh>
    <rPh sb="3" eb="4">
      <t>ミ</t>
    </rPh>
    <phoneticPr fontId="6"/>
  </si>
  <si>
    <t>ペーパーパッチ</t>
  </si>
  <si>
    <t>（事・見-60）</t>
    <rPh sb="1" eb="2">
      <t>コト</t>
    </rPh>
    <rPh sb="3" eb="4">
      <t>ミ</t>
    </rPh>
    <phoneticPr fontId="6"/>
  </si>
  <si>
    <t>ＰＰＣラベルシート　ノーカット</t>
  </si>
  <si>
    <t>（事・見-61）</t>
    <rPh sb="1" eb="2">
      <t>コト</t>
    </rPh>
    <rPh sb="3" eb="4">
      <t>ミ</t>
    </rPh>
    <phoneticPr fontId="6"/>
  </si>
  <si>
    <t>（事・見-62）</t>
    <rPh sb="1" eb="2">
      <t>コト</t>
    </rPh>
    <rPh sb="3" eb="4">
      <t>ミ</t>
    </rPh>
    <phoneticPr fontId="6"/>
  </si>
  <si>
    <t>（事・見-63）</t>
    <rPh sb="1" eb="2">
      <t>コト</t>
    </rPh>
    <rPh sb="3" eb="4">
      <t>ミ</t>
    </rPh>
    <phoneticPr fontId="6"/>
  </si>
  <si>
    <t>（事・見-64）</t>
    <rPh sb="1" eb="2">
      <t>コト</t>
    </rPh>
    <rPh sb="3" eb="4">
      <t>ミ</t>
    </rPh>
    <phoneticPr fontId="6"/>
  </si>
  <si>
    <t>輪ゴム</t>
  </si>
  <si>
    <t>（事・見-65）</t>
    <rPh sb="1" eb="2">
      <t>コト</t>
    </rPh>
    <rPh sb="3" eb="4">
      <t>ミ</t>
    </rPh>
    <phoneticPr fontId="6"/>
  </si>
  <si>
    <t>（事・見-66）</t>
    <rPh sb="1" eb="2">
      <t>コト</t>
    </rPh>
    <rPh sb="3" eb="4">
      <t>ミ</t>
    </rPh>
    <phoneticPr fontId="6"/>
  </si>
  <si>
    <t>ビニールひも</t>
  </si>
  <si>
    <t>（事・見-67）</t>
    <rPh sb="1" eb="2">
      <t>コト</t>
    </rPh>
    <rPh sb="3" eb="4">
      <t>ミ</t>
    </rPh>
    <phoneticPr fontId="6"/>
  </si>
  <si>
    <t>とじひも</t>
  </si>
  <si>
    <t>（事・見-68）</t>
    <rPh sb="1" eb="2">
      <t>コト</t>
    </rPh>
    <rPh sb="3" eb="4">
      <t>ミ</t>
    </rPh>
    <phoneticPr fontId="6"/>
  </si>
  <si>
    <t>名札ホルダー</t>
  </si>
  <si>
    <t>（事・見-69）</t>
    <rPh sb="1" eb="2">
      <t>コト</t>
    </rPh>
    <rPh sb="3" eb="4">
      <t>ミ</t>
    </rPh>
    <phoneticPr fontId="6"/>
  </si>
  <si>
    <t>名札カード</t>
  </si>
  <si>
    <t>（事・見-70）</t>
    <rPh sb="1" eb="2">
      <t>コト</t>
    </rPh>
    <rPh sb="3" eb="4">
      <t>ミ</t>
    </rPh>
    <phoneticPr fontId="6"/>
  </si>
  <si>
    <t>丸筒</t>
  </si>
  <si>
    <t>（事・見-71）</t>
    <rPh sb="1" eb="2">
      <t>コト</t>
    </rPh>
    <rPh sb="3" eb="4">
      <t>ミ</t>
    </rPh>
    <phoneticPr fontId="6"/>
  </si>
  <si>
    <t>用箋挟</t>
  </si>
  <si>
    <t>（事・見-72）</t>
    <rPh sb="1" eb="2">
      <t>コト</t>
    </rPh>
    <rPh sb="3" eb="4">
      <t>ミ</t>
    </rPh>
    <phoneticPr fontId="6"/>
  </si>
  <si>
    <t>画鋲</t>
  </si>
  <si>
    <t>（事・見-73）</t>
    <rPh sb="1" eb="2">
      <t>コト</t>
    </rPh>
    <rPh sb="3" eb="4">
      <t>ミ</t>
    </rPh>
    <phoneticPr fontId="6"/>
  </si>
  <si>
    <t>指サック</t>
  </si>
  <si>
    <t>（事・見-74）</t>
    <rPh sb="1" eb="2">
      <t>コト</t>
    </rPh>
    <rPh sb="3" eb="4">
      <t>ミ</t>
    </rPh>
    <phoneticPr fontId="6"/>
  </si>
  <si>
    <t>直線定規　３０ｃｍ</t>
  </si>
  <si>
    <t>（事・見-75）</t>
    <rPh sb="1" eb="2">
      <t>コト</t>
    </rPh>
    <rPh sb="3" eb="4">
      <t>ミ</t>
    </rPh>
    <phoneticPr fontId="6"/>
  </si>
  <si>
    <t>直線定規　１５ｃｍ</t>
  </si>
  <si>
    <t>（事・見-76）</t>
  </si>
  <si>
    <t>（事・見-77）</t>
    <rPh sb="1" eb="2">
      <t>コト</t>
    </rPh>
    <rPh sb="3" eb="4">
      <t>ミ</t>
    </rPh>
    <phoneticPr fontId="6"/>
  </si>
  <si>
    <t>エアクリーナー</t>
  </si>
  <si>
    <t>（事・見-78）</t>
    <rPh sb="1" eb="2">
      <t>コト</t>
    </rPh>
    <rPh sb="3" eb="4">
      <t>ミ</t>
    </rPh>
    <phoneticPr fontId="6"/>
  </si>
  <si>
    <t>名刺カード</t>
  </si>
  <si>
    <t>品　　　　名</t>
    <phoneticPr fontId="1"/>
  </si>
  <si>
    <t>中小企業官公需特定品目</t>
    <phoneticPr fontId="1"/>
  </si>
  <si>
    <t>（入　　　札）</t>
    <rPh sb="1" eb="2">
      <t>イ</t>
    </rPh>
    <rPh sb="5" eb="6">
      <t>サツ</t>
    </rPh>
    <phoneticPr fontId="1"/>
  </si>
  <si>
    <t>(事・入-1）</t>
    <rPh sb="1" eb="2">
      <t>コト</t>
    </rPh>
    <rPh sb="3" eb="4">
      <t>イル</t>
    </rPh>
    <phoneticPr fontId="6"/>
  </si>
  <si>
    <t>ボールペン</t>
  </si>
  <si>
    <t>(事・入-2）</t>
    <rPh sb="1" eb="2">
      <t>コト</t>
    </rPh>
    <rPh sb="3" eb="4">
      <t>イル</t>
    </rPh>
    <phoneticPr fontId="6"/>
  </si>
  <si>
    <t>蛍光ペン</t>
  </si>
  <si>
    <t>(事・入-3）</t>
    <rPh sb="1" eb="2">
      <t>コト</t>
    </rPh>
    <rPh sb="3" eb="4">
      <t>イル</t>
    </rPh>
    <phoneticPr fontId="6"/>
  </si>
  <si>
    <t>(事・入-4）</t>
    <rPh sb="1" eb="2">
      <t>コト</t>
    </rPh>
    <rPh sb="3" eb="4">
      <t>イル</t>
    </rPh>
    <phoneticPr fontId="6"/>
  </si>
  <si>
    <t>(事・入-5）</t>
    <rPh sb="1" eb="2">
      <t>コト</t>
    </rPh>
    <rPh sb="3" eb="4">
      <t>イル</t>
    </rPh>
    <phoneticPr fontId="6"/>
  </si>
  <si>
    <t>フラットファイル　Ａ４Ｓ</t>
  </si>
  <si>
    <t>(事・入-6）</t>
    <rPh sb="1" eb="2">
      <t>コト</t>
    </rPh>
    <rPh sb="3" eb="4">
      <t>イル</t>
    </rPh>
    <phoneticPr fontId="6"/>
  </si>
  <si>
    <t>フラットファイル　Ａ４Ｓ　（大）</t>
  </si>
  <si>
    <t>(事・入-7）</t>
    <rPh sb="1" eb="2">
      <t>コト</t>
    </rPh>
    <rPh sb="3" eb="4">
      <t>イル</t>
    </rPh>
    <phoneticPr fontId="6"/>
  </si>
  <si>
    <t>セロハンテープ</t>
  </si>
  <si>
    <t>(事・入-8）</t>
    <rPh sb="1" eb="2">
      <t>コト</t>
    </rPh>
    <rPh sb="3" eb="4">
      <t>イル</t>
    </rPh>
    <phoneticPr fontId="6"/>
  </si>
  <si>
    <t>カラー付箋紙ノート</t>
  </si>
  <si>
    <t>(事・入-9）</t>
    <rPh sb="1" eb="2">
      <t>コト</t>
    </rPh>
    <rPh sb="3" eb="4">
      <t>イル</t>
    </rPh>
    <phoneticPr fontId="6"/>
  </si>
  <si>
    <t>口紅式のり</t>
  </si>
  <si>
    <t>は落札業者を表す</t>
    <rPh sb="1" eb="3">
      <t>ラクサツ</t>
    </rPh>
    <rPh sb="3" eb="5">
      <t>ギョウシャ</t>
    </rPh>
    <rPh sb="6" eb="7">
      <t>アラワ</t>
    </rPh>
    <phoneticPr fontId="1"/>
  </si>
  <si>
    <t>はくじ引き対象者を表す</t>
    <rPh sb="3" eb="4">
      <t>ビ</t>
    </rPh>
    <rPh sb="5" eb="8">
      <t>タイショウシャ</t>
    </rPh>
    <rPh sb="9" eb="10">
      <t>アラワ</t>
    </rPh>
    <phoneticPr fontId="1"/>
  </si>
  <si>
    <t>鉛筆　赤</t>
    <rPh sb="3" eb="4">
      <t>アカ</t>
    </rPh>
    <phoneticPr fontId="9"/>
  </si>
  <si>
    <t>水性サインペン</t>
  </si>
  <si>
    <t>ホワイトボード用マーカー　中字</t>
    <rPh sb="13" eb="15">
      <t>チュウジ</t>
    </rPh>
    <phoneticPr fontId="9"/>
  </si>
  <si>
    <t>ホワイトボード用マーカー　太字</t>
    <rPh sb="13" eb="15">
      <t>フトジ</t>
    </rPh>
    <phoneticPr fontId="9"/>
  </si>
  <si>
    <t>ダブルクリップ　大</t>
    <rPh sb="8" eb="9">
      <t>ダイ</t>
    </rPh>
    <phoneticPr fontId="9"/>
  </si>
  <si>
    <t>ダブルクリップ　中</t>
    <rPh sb="8" eb="9">
      <t>ナカ</t>
    </rPh>
    <phoneticPr fontId="9"/>
  </si>
  <si>
    <t>ダブルクリップ　小</t>
    <rPh sb="8" eb="9">
      <t>ショウ</t>
    </rPh>
    <phoneticPr fontId="9"/>
  </si>
  <si>
    <t>ゼムクリップ　大</t>
    <rPh sb="7" eb="8">
      <t>ダイ</t>
    </rPh>
    <phoneticPr fontId="9"/>
  </si>
  <si>
    <t>ゼムクリップ　特大</t>
    <rPh sb="7" eb="9">
      <t>トクダイ</t>
    </rPh>
    <phoneticPr fontId="9"/>
  </si>
  <si>
    <t>マグネットクリップ　大</t>
    <rPh sb="10" eb="11">
      <t>ダイ</t>
    </rPh>
    <phoneticPr fontId="9"/>
  </si>
  <si>
    <t>マグネットクリップ　中</t>
    <rPh sb="10" eb="11">
      <t>ナカ</t>
    </rPh>
    <phoneticPr fontId="9"/>
  </si>
  <si>
    <t>マグネットクリップ　小</t>
    <rPh sb="10" eb="11">
      <t>ショウ</t>
    </rPh>
    <phoneticPr fontId="9"/>
  </si>
  <si>
    <t>テプラＰＲＯ用テープカートリッジ　
９ｍｍ×８ｍ</t>
  </si>
  <si>
    <t>テプラＰＲＯ用テープカートリッジ　
１２ｍｍ×１６ｍ</t>
  </si>
  <si>
    <t>テプラＰＲＯ用テープカートリッジ　
１８ｍｍ×１６ｍ、２４ｍｍ×１６ｍ</t>
  </si>
  <si>
    <t>輪ゴム　大</t>
    <rPh sb="4" eb="5">
      <t>ダイ</t>
    </rPh>
    <phoneticPr fontId="9"/>
  </si>
  <si>
    <t>ＰＰＣラベルシート　２０面カット</t>
    <rPh sb="12" eb="13">
      <t>メン</t>
    </rPh>
    <phoneticPr fontId="9"/>
  </si>
  <si>
    <t>養生用テープ　緑</t>
    <rPh sb="7" eb="8">
      <t>ミドリ</t>
    </rPh>
    <phoneticPr fontId="9"/>
  </si>
  <si>
    <t>養生用テープ　半透明</t>
    <rPh sb="7" eb="10">
      <t>ハントウメイ</t>
    </rPh>
    <phoneticPr fontId="9"/>
  </si>
  <si>
    <t>ＯＡクリーナーほか１件</t>
    <rPh sb="10" eb="11">
      <t>ケン</t>
    </rPh>
    <phoneticPr fontId="1"/>
  </si>
  <si>
    <t>チョーク　（白）</t>
    <rPh sb="6" eb="7">
      <t>シロ</t>
    </rPh>
    <phoneticPr fontId="9"/>
  </si>
  <si>
    <t>チョーク　（赤、黄）</t>
    <rPh sb="6" eb="7">
      <t>アカ</t>
    </rPh>
    <rPh sb="8" eb="9">
      <t>キ</t>
    </rPh>
    <phoneticPr fontId="9"/>
  </si>
  <si>
    <t>(株)宗石商会</t>
    <rPh sb="0" eb="3">
      <t>カブ</t>
    </rPh>
    <rPh sb="3" eb="4">
      <t>ムネ</t>
    </rPh>
    <rPh sb="4" eb="5">
      <t>イシ</t>
    </rPh>
    <rPh sb="5" eb="7">
      <t>ショウカイ</t>
    </rPh>
    <phoneticPr fontId="1"/>
  </si>
  <si>
    <t>キンキ文具</t>
    <rPh sb="3" eb="5">
      <t>ブング</t>
    </rPh>
    <phoneticPr fontId="1"/>
  </si>
  <si>
    <t>(株)吉村文昌堂</t>
    <rPh sb="0" eb="3">
      <t>カブ</t>
    </rPh>
    <rPh sb="3" eb="5">
      <t>ヨシムラ</t>
    </rPh>
    <rPh sb="5" eb="6">
      <t>ブン</t>
    </rPh>
    <phoneticPr fontId="1"/>
  </si>
  <si>
    <t>(株)兼重白山堂</t>
    <rPh sb="0" eb="3">
      <t>カブ</t>
    </rPh>
    <rPh sb="3" eb="4">
      <t>ケン</t>
    </rPh>
    <rPh sb="4" eb="5">
      <t>ジュウ</t>
    </rPh>
    <rPh sb="5" eb="7">
      <t>ハクサン</t>
    </rPh>
    <rPh sb="7" eb="8">
      <t>ドウ</t>
    </rPh>
    <phoneticPr fontId="1"/>
  </si>
  <si>
    <t>さのぶん(株)</t>
    <rPh sb="4" eb="7">
      <t>カブ</t>
    </rPh>
    <phoneticPr fontId="1"/>
  </si>
  <si>
    <t>(株)コピーフジタ</t>
    <rPh sb="0" eb="3">
      <t>カブ</t>
    </rPh>
    <phoneticPr fontId="1"/>
  </si>
  <si>
    <t>(有）フタバジム</t>
    <rPh sb="1" eb="2">
      <t>アリ</t>
    </rPh>
    <phoneticPr fontId="1"/>
  </si>
  <si>
    <t>（有）清水正商店</t>
    <rPh sb="1" eb="2">
      <t>ア</t>
    </rPh>
    <rPh sb="3" eb="5">
      <t>シミズ</t>
    </rPh>
    <rPh sb="5" eb="6">
      <t>タダシ</t>
    </rPh>
    <rPh sb="6" eb="8">
      <t>ショウテン</t>
    </rPh>
    <phoneticPr fontId="1"/>
  </si>
  <si>
    <t>(株)ヤスダ</t>
    <rPh sb="0" eb="3">
      <t>カブ</t>
    </rPh>
    <phoneticPr fontId="1"/>
  </si>
  <si>
    <t>イケマンファーム(株)</t>
    <rPh sb="8" eb="11">
      <t>カブ</t>
    </rPh>
    <phoneticPr fontId="1"/>
  </si>
  <si>
    <t>石元商事(株)</t>
    <rPh sb="0" eb="2">
      <t>イシモト</t>
    </rPh>
    <rPh sb="2" eb="4">
      <t>ショウジ</t>
    </rPh>
    <rPh sb="4" eb="7">
      <t>カブ</t>
    </rPh>
    <phoneticPr fontId="1"/>
  </si>
  <si>
    <t>赤塚ビジネス(株)</t>
    <rPh sb="0" eb="2">
      <t>アカツカ</t>
    </rPh>
    <rPh sb="6" eb="9">
      <t>カブ</t>
    </rPh>
    <phoneticPr fontId="1"/>
  </si>
  <si>
    <t>羽曳野金庫</t>
    <rPh sb="0" eb="3">
      <t>ハビキノ</t>
    </rPh>
    <rPh sb="3" eb="5">
      <t>キンコ</t>
    </rPh>
    <phoneticPr fontId="1"/>
  </si>
  <si>
    <t>イケマンファーム(株)</t>
  </si>
  <si>
    <t>(株)兼重白山堂</t>
    <phoneticPr fontId="1"/>
  </si>
  <si>
    <t>辞退</t>
    <rPh sb="0" eb="2">
      <t>ジタイ</t>
    </rPh>
    <phoneticPr fontId="1"/>
  </si>
  <si>
    <t>ビジネスセンターモリヤマ</t>
    <phoneticPr fontId="1"/>
  </si>
  <si>
    <t>(株)山昌</t>
    <rPh sb="0" eb="3">
      <t>カブ</t>
    </rPh>
    <rPh sb="3" eb="4">
      <t>ヤマ</t>
    </rPh>
    <rPh sb="4" eb="5">
      <t>アキラ</t>
    </rPh>
    <phoneticPr fontId="1"/>
  </si>
  <si>
    <t>見積額
408</t>
    <rPh sb="0" eb="2">
      <t>ミツモリ</t>
    </rPh>
    <rPh sb="2" eb="3">
      <t>ガク</t>
    </rPh>
    <phoneticPr fontId="1"/>
  </si>
  <si>
    <t>平成２７年度下半期及び平成２８年度上半期における用品(事務用品)　入札・見積り結果</t>
    <rPh sb="0" eb="2">
      <t>ヘイセイ</t>
    </rPh>
    <rPh sb="4" eb="6">
      <t>ネンド</t>
    </rPh>
    <rPh sb="6" eb="9">
      <t>シモハンキ</t>
    </rPh>
    <rPh sb="9" eb="10">
      <t>オヨ</t>
    </rPh>
    <rPh sb="11" eb="13">
      <t>ヘイセイ</t>
    </rPh>
    <rPh sb="15" eb="17">
      <t>ネンド</t>
    </rPh>
    <rPh sb="17" eb="20">
      <t>カミハンキ</t>
    </rPh>
    <rPh sb="24" eb="26">
      <t>ヨウヒン</t>
    </rPh>
    <rPh sb="33" eb="35">
      <t>ニュウサツ</t>
    </rPh>
    <rPh sb="36" eb="37">
      <t>ミ</t>
    </rPh>
    <rPh sb="37" eb="38">
      <t>ツモ</t>
    </rPh>
    <rPh sb="39" eb="41">
      <t>ケッカ</t>
    </rPh>
    <phoneticPr fontId="1"/>
  </si>
  <si>
    <t>羽曳野金庫店</t>
    <rPh sb="0" eb="3">
      <t>ハビキノ</t>
    </rPh>
    <rPh sb="3" eb="5">
      <t>キンコ</t>
    </rPh>
    <rPh sb="5" eb="6">
      <t>ミセ</t>
    </rPh>
    <phoneticPr fontId="1"/>
  </si>
  <si>
    <t>(見積合せ）</t>
    <rPh sb="1" eb="3">
      <t>ミツモリ</t>
    </rPh>
    <rPh sb="3" eb="4">
      <t>ア</t>
    </rPh>
    <phoneticPr fontId="1"/>
  </si>
  <si>
    <t>イケマンファーム(株)は技術審査の結果、仕様書に適合しませんでした。</t>
    <rPh sb="8" eb="11">
      <t>カブ</t>
    </rPh>
    <rPh sb="12" eb="14">
      <t>ギジュツ</t>
    </rPh>
    <rPh sb="14" eb="16">
      <t>シンサ</t>
    </rPh>
    <rPh sb="17" eb="19">
      <t>ケッカ</t>
    </rPh>
    <rPh sb="20" eb="23">
      <t>シヨウショ</t>
    </rPh>
    <rPh sb="24" eb="26">
      <t>テキゴウ</t>
    </rPh>
    <phoneticPr fontId="1"/>
  </si>
  <si>
    <t>くじ引き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</si>
</sst>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177" fontId="2" fillId="0" borderId="0" xfId="0" applyNumberFormat="1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shrinkToFit="1"/>
    </xf>
    <xf numFmtId="177" fontId="4" fillId="2" borderId="2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77" fontId="2" fillId="2" borderId="24" xfId="0" applyNumberFormat="1" applyFont="1" applyFill="1" applyBorder="1" applyAlignment="1">
      <alignment horizontal="center" vertical="center" wrapText="1"/>
    </xf>
    <xf numFmtId="177" fontId="5" fillId="2" borderId="24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4" fillId="3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vertical="center" wrapText="1"/>
    </xf>
    <xf numFmtId="177" fontId="4" fillId="0" borderId="15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3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4" fillId="3" borderId="3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vertical="center" wrapText="1"/>
    </xf>
    <xf numFmtId="177" fontId="4" fillId="0" borderId="34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 wrapText="1"/>
    </xf>
    <xf numFmtId="177" fontId="2" fillId="0" borderId="16" xfId="0" applyNumberFormat="1" applyFont="1" applyFill="1" applyBorder="1" applyAlignment="1">
      <alignment vertical="center" wrapText="1"/>
    </xf>
    <xf numFmtId="177" fontId="2" fillId="0" borderId="16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35" xfId="0" applyFont="1" applyFill="1" applyBorder="1">
      <alignment vertical="center"/>
    </xf>
    <xf numFmtId="0" fontId="7" fillId="0" borderId="0" xfId="0" applyFont="1" applyAlignment="1">
      <alignment vertical="center" wrapText="1"/>
    </xf>
    <xf numFmtId="176" fontId="4" fillId="3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6" xfId="0" applyFont="1" applyBorder="1" applyAlignment="1">
      <alignment horizontal="left" vertical="center" wrapText="1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vertical="center" wrapText="1"/>
    </xf>
    <xf numFmtId="177" fontId="2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37" xfId="0" applyFont="1" applyBorder="1" applyAlignment="1">
      <alignment horizontal="left" vertical="center" wrapText="1"/>
    </xf>
    <xf numFmtId="177" fontId="4" fillId="0" borderId="38" xfId="0" applyNumberFormat="1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9" xfId="0" applyFont="1" applyBorder="1" applyAlignment="1">
      <alignment horizontal="left" vertical="center" wrapText="1"/>
    </xf>
    <xf numFmtId="177" fontId="4" fillId="0" borderId="13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8" fontId="0" fillId="4" borderId="19" xfId="0" applyNumberFormat="1" applyFill="1" applyBorder="1">
      <alignment vertical="center"/>
    </xf>
    <xf numFmtId="178" fontId="0" fillId="5" borderId="19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7" fontId="0" fillId="0" borderId="34" xfId="0" applyNumberFormat="1" applyFill="1" applyBorder="1">
      <alignment vertic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6" xfId="0" applyNumberFormat="1" applyFill="1" applyBorder="1">
      <alignment vertical="center"/>
    </xf>
    <xf numFmtId="177" fontId="0" fillId="0" borderId="16" xfId="0" applyNumberFormat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6" xfId="0" applyNumberFormat="1" applyFont="1" applyFill="1" applyBorder="1" applyAlignment="1">
      <alignment horizontal="center" vertical="center"/>
    </xf>
    <xf numFmtId="177" fontId="0" fillId="4" borderId="16" xfId="0" applyNumberForma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8" fontId="0" fillId="0" borderId="0" xfId="0" applyNumberFormat="1" applyFill="1" applyBorder="1">
      <alignment vertical="center"/>
    </xf>
    <xf numFmtId="177" fontId="4" fillId="6" borderId="11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76" fontId="10" fillId="0" borderId="0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8" fillId="0" borderId="28" xfId="1" applyBorder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 wrapText="1"/>
    </xf>
    <xf numFmtId="177" fontId="4" fillId="2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7" fontId="2" fillId="2" borderId="16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7" fontId="5" fillId="2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CCFFFF"/>
      <color rgb="FFFFFF66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289;&#21697;&#35519;&#36948;&#65319;/20%20&#29992;&#21697;/&#9670;&#29992;&#21697;/&#20837;&#26413;&#65288;&#65320;26&#19979;-H27&#19978;&#65289;/&#9670;&#35211;&#31309;&#21512;&#12379;/&#35211;&#31309;&#21512;&#12379;&#12539;&#32080;&#26524;/26&#19979;-27&#19978;&#32080;&#26524;&#35519;&#26360;(&#20107;&#21209;&#29992;&#216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結果(事務用品)"/>
      <sheetName val="業者リスト"/>
    </sheetNames>
    <sheetDataSet>
      <sheetData sheetId="0"/>
      <sheetData sheetId="1">
        <row r="3">
          <cell r="D3" t="str">
            <v>㈱吉村文昌堂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kuji3.pdf" TargetMode="External"/><Relationship Id="rId2" Type="http://schemas.openxmlformats.org/officeDocument/2006/relationships/hyperlink" Target="http://www.nyusatsu.pref.osaka.jp/keiyaku/e-nyusatsu/buppin/kekkayotei/26nendo-kekka/kuji2.pdf" TargetMode="External"/><Relationship Id="rId1" Type="http://schemas.openxmlformats.org/officeDocument/2006/relationships/hyperlink" Target="http://www.nyusatsu.pref.osaka.jp/keiyaku/e-nyusatsu/buppin/kekkayotei/26nendo-kekka/kuji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kuji2.pdf" TargetMode="External"/><Relationship Id="rId4" Type="http://schemas.openxmlformats.org/officeDocument/2006/relationships/hyperlink" Target="kuji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view="pageBreakPreview" zoomScale="85" zoomScaleNormal="75" zoomScaleSheetLayoutView="85" workbookViewId="0">
      <pane xSplit="2" ySplit="5" topLeftCell="C6" activePane="bottomRight" state="frozen"/>
      <selection pane="topRight" activeCell="D1" sqref="D1"/>
      <selection pane="bottomLeft" activeCell="A7" sqref="A7"/>
      <selection pane="bottomRight" activeCell="W26" sqref="W26"/>
    </sheetView>
  </sheetViews>
  <sheetFormatPr defaultColWidth="8" defaultRowHeight="13.5" x14ac:dyDescent="0.15"/>
  <cols>
    <col min="1" max="1" width="11.25" style="1" customWidth="1"/>
    <col min="2" max="2" width="31.625" style="2" customWidth="1"/>
    <col min="3" max="3" width="10.625" style="3" customWidth="1"/>
    <col min="4" max="16" width="10.625" style="4" customWidth="1"/>
    <col min="17" max="17" width="11" style="4" customWidth="1"/>
    <col min="18" max="18" width="16.5" style="6" customWidth="1"/>
    <col min="19" max="19" width="11.375" style="5" customWidth="1"/>
    <col min="20" max="20" width="21.25" style="7" customWidth="1"/>
    <col min="21" max="21" width="11.625" customWidth="1"/>
    <col min="22" max="22" width="11.125" customWidth="1"/>
    <col min="23" max="23" width="23.625" customWidth="1"/>
    <col min="24" max="24" width="8" hidden="1" customWidth="1"/>
    <col min="27" max="27" width="0" hidden="1" customWidth="1"/>
  </cols>
  <sheetData>
    <row r="1" spans="1:29" ht="45.75" customHeight="1" thickBot="1" x14ac:dyDescent="0.2">
      <c r="P1" s="100"/>
      <c r="Q1" s="81"/>
      <c r="R1" s="6" t="s">
        <v>164</v>
      </c>
      <c r="S1" s="82"/>
      <c r="T1" s="83" t="s">
        <v>165</v>
      </c>
    </row>
    <row r="2" spans="1:29" ht="38.25" customHeight="1" x14ac:dyDescent="0.15">
      <c r="A2" s="9"/>
      <c r="B2" s="10" t="s">
        <v>207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V2" s="11"/>
      <c r="W2" s="11"/>
      <c r="X2" s="10"/>
      <c r="Y2" s="10"/>
      <c r="Z2" s="10"/>
      <c r="AB2" s="11"/>
      <c r="AC2" s="11"/>
    </row>
    <row r="3" spans="1:29" ht="38.25" customHeight="1" thickBot="1" x14ac:dyDescent="0.2">
      <c r="A3" s="9"/>
      <c r="B3" s="103" t="s">
        <v>209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V3" s="11"/>
      <c r="W3" s="11"/>
      <c r="X3" s="10"/>
      <c r="Y3" s="10"/>
      <c r="Z3" s="10"/>
      <c r="AB3" s="11"/>
      <c r="AC3" s="11"/>
    </row>
    <row r="4" spans="1:29" s="14" customFormat="1" ht="22.5" customHeight="1" x14ac:dyDescent="0.15">
      <c r="A4" s="122" t="s">
        <v>0</v>
      </c>
      <c r="B4" s="124" t="s">
        <v>1</v>
      </c>
      <c r="C4" s="12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12" t="s">
        <v>2</v>
      </c>
      <c r="S4" s="114" t="s">
        <v>3</v>
      </c>
      <c r="T4" s="108" t="s">
        <v>4</v>
      </c>
      <c r="U4" s="110" t="s">
        <v>5</v>
      </c>
      <c r="V4" s="118" t="s">
        <v>6</v>
      </c>
      <c r="W4" s="120" t="s">
        <v>7</v>
      </c>
      <c r="X4" s="106" t="s">
        <v>8</v>
      </c>
    </row>
    <row r="5" spans="1:29" s="14" customFormat="1" ht="46.5" customHeight="1" thickBot="1" x14ac:dyDescent="0.2">
      <c r="A5" s="123"/>
      <c r="B5" s="125"/>
      <c r="C5" s="101" t="s">
        <v>188</v>
      </c>
      <c r="D5" s="102" t="s">
        <v>189</v>
      </c>
      <c r="E5" s="102" t="s">
        <v>190</v>
      </c>
      <c r="F5" s="102" t="s">
        <v>191</v>
      </c>
      <c r="G5" s="102" t="s">
        <v>192</v>
      </c>
      <c r="H5" s="102" t="s">
        <v>193</v>
      </c>
      <c r="I5" s="102" t="s">
        <v>194</v>
      </c>
      <c r="J5" s="102" t="s">
        <v>195</v>
      </c>
      <c r="K5" s="102" t="s">
        <v>196</v>
      </c>
      <c r="L5" s="102" t="s">
        <v>197</v>
      </c>
      <c r="M5" s="102" t="s">
        <v>198</v>
      </c>
      <c r="N5" s="102" t="s">
        <v>199</v>
      </c>
      <c r="O5" s="102" t="s">
        <v>208</v>
      </c>
      <c r="P5" s="102" t="s">
        <v>204</v>
      </c>
      <c r="Q5" s="102" t="s">
        <v>205</v>
      </c>
      <c r="R5" s="113"/>
      <c r="S5" s="115"/>
      <c r="T5" s="116"/>
      <c r="U5" s="117"/>
      <c r="V5" s="126"/>
      <c r="W5" s="127"/>
      <c r="X5" s="107"/>
    </row>
    <row r="6" spans="1:29" s="14" customFormat="1" ht="46.5" hidden="1" customHeight="1" thickBot="1" x14ac:dyDescent="0.2">
      <c r="A6" s="15"/>
      <c r="B6" s="16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17" t="e">
        <f>[1]業者リスト!#REF!</f>
        <v>#REF!</v>
      </c>
      <c r="R6" s="18"/>
      <c r="S6" s="19"/>
      <c r="T6" s="20"/>
      <c r="U6" s="21"/>
      <c r="V6" s="22"/>
      <c r="W6" s="23"/>
      <c r="X6" s="24"/>
    </row>
    <row r="7" spans="1:29" s="14" customFormat="1" ht="35.1" customHeight="1" x14ac:dyDescent="0.15">
      <c r="A7" s="25" t="s">
        <v>9</v>
      </c>
      <c r="B7" s="26" t="s">
        <v>10</v>
      </c>
      <c r="C7" s="27"/>
      <c r="D7" s="28"/>
      <c r="E7" s="28"/>
      <c r="F7" s="28">
        <v>306</v>
      </c>
      <c r="G7" s="28"/>
      <c r="H7" s="28"/>
      <c r="I7" s="28"/>
      <c r="J7" s="28"/>
      <c r="K7" s="28"/>
      <c r="L7" s="28"/>
      <c r="M7" s="92">
        <v>218</v>
      </c>
      <c r="N7" s="28"/>
      <c r="O7" s="28"/>
      <c r="P7" s="28"/>
      <c r="Q7" s="28"/>
      <c r="R7" s="29">
        <f t="shared" ref="R7:R38" si="0">MIN(C7:Q7)</f>
        <v>218</v>
      </c>
      <c r="S7" s="30">
        <f t="shared" ref="S7:S38" si="1">COUNTIF(C7:Q7,R7)</f>
        <v>1</v>
      </c>
      <c r="T7" s="31" t="str">
        <f t="shared" ref="T7:T24" ca="1" si="2">OFFSET(C7,ROW($C$5)-ROW(C7),AA7-1)</f>
        <v>石元商事(株)</v>
      </c>
      <c r="U7" s="32">
        <f t="shared" ref="U7:U38" si="3">ROUNDDOWN(R7*1.08,0)</f>
        <v>235</v>
      </c>
      <c r="V7" s="33">
        <f t="shared" ref="V7:V38" si="4">U7-R7</f>
        <v>17</v>
      </c>
      <c r="W7" s="34" t="str">
        <f t="shared" ref="W7:W13" si="5">IF(S7=1,"","くじ引き")</f>
        <v/>
      </c>
      <c r="X7" s="35"/>
      <c r="AA7" s="36">
        <f t="shared" ref="AA7:AA38" si="6">MATCH(R7,C7:Q7,0)</f>
        <v>11</v>
      </c>
    </row>
    <row r="8" spans="1:29" s="14" customFormat="1" ht="35.1" customHeight="1" x14ac:dyDescent="0.15">
      <c r="A8" s="37" t="s">
        <v>11</v>
      </c>
      <c r="B8" s="38" t="s">
        <v>166</v>
      </c>
      <c r="C8" s="39"/>
      <c r="D8" s="40"/>
      <c r="E8" s="40"/>
      <c r="F8" s="40">
        <v>460</v>
      </c>
      <c r="G8" s="40"/>
      <c r="H8" s="40"/>
      <c r="I8" s="40"/>
      <c r="J8" s="40"/>
      <c r="K8" s="40"/>
      <c r="L8" s="40"/>
      <c r="M8" s="93">
        <v>339</v>
      </c>
      <c r="N8" s="40"/>
      <c r="O8" s="40"/>
      <c r="P8" s="40"/>
      <c r="Q8" s="40"/>
      <c r="R8" s="41">
        <f t="shared" si="0"/>
        <v>339</v>
      </c>
      <c r="S8" s="30">
        <f t="shared" si="1"/>
        <v>1</v>
      </c>
      <c r="T8" s="31" t="str">
        <f t="shared" ca="1" si="2"/>
        <v>石元商事(株)</v>
      </c>
      <c r="U8" s="32">
        <f t="shared" si="3"/>
        <v>366</v>
      </c>
      <c r="V8" s="33">
        <f t="shared" si="4"/>
        <v>27</v>
      </c>
      <c r="W8" s="34" t="str">
        <f t="shared" si="5"/>
        <v/>
      </c>
      <c r="X8" s="35"/>
      <c r="AA8" s="36">
        <f t="shared" si="6"/>
        <v>11</v>
      </c>
    </row>
    <row r="9" spans="1:29" s="14" customFormat="1" ht="35.1" customHeight="1" x14ac:dyDescent="0.15">
      <c r="A9" s="37" t="s">
        <v>12</v>
      </c>
      <c r="B9" s="38" t="s">
        <v>13</v>
      </c>
      <c r="C9" s="39"/>
      <c r="D9" s="40"/>
      <c r="E9" s="40"/>
      <c r="F9" s="40">
        <v>600</v>
      </c>
      <c r="G9" s="40">
        <v>370</v>
      </c>
      <c r="H9" s="40"/>
      <c r="I9" s="40"/>
      <c r="J9" s="40"/>
      <c r="K9" s="40"/>
      <c r="L9" s="40"/>
      <c r="M9" s="93">
        <v>359</v>
      </c>
      <c r="N9" s="40"/>
      <c r="O9" s="40">
        <v>550</v>
      </c>
      <c r="P9" s="40"/>
      <c r="Q9" s="40"/>
      <c r="R9" s="41">
        <f t="shared" si="0"/>
        <v>359</v>
      </c>
      <c r="S9" s="30">
        <f t="shared" si="1"/>
        <v>1</v>
      </c>
      <c r="T9" s="31" t="str">
        <f t="shared" ca="1" si="2"/>
        <v>石元商事(株)</v>
      </c>
      <c r="U9" s="32">
        <f t="shared" si="3"/>
        <v>387</v>
      </c>
      <c r="V9" s="33">
        <f t="shared" si="4"/>
        <v>28</v>
      </c>
      <c r="W9" s="34" t="str">
        <f t="shared" si="5"/>
        <v/>
      </c>
      <c r="X9" s="35"/>
      <c r="AA9" s="36">
        <f t="shared" si="6"/>
        <v>11</v>
      </c>
    </row>
    <row r="10" spans="1:29" s="14" customFormat="1" ht="35.1" customHeight="1" x14ac:dyDescent="0.15">
      <c r="A10" s="37" t="s">
        <v>14</v>
      </c>
      <c r="B10" s="38" t="s">
        <v>15</v>
      </c>
      <c r="C10" s="39"/>
      <c r="D10" s="40"/>
      <c r="E10" s="40"/>
      <c r="F10" s="40">
        <v>1400</v>
      </c>
      <c r="G10" s="40"/>
      <c r="H10" s="40"/>
      <c r="I10" s="40"/>
      <c r="J10" s="40"/>
      <c r="K10" s="40"/>
      <c r="L10" s="40"/>
      <c r="M10" s="93">
        <v>658</v>
      </c>
      <c r="N10" s="40"/>
      <c r="O10" s="40">
        <v>1100</v>
      </c>
      <c r="P10" s="40"/>
      <c r="Q10" s="40"/>
      <c r="R10" s="41">
        <f t="shared" si="0"/>
        <v>658</v>
      </c>
      <c r="S10" s="30">
        <f t="shared" si="1"/>
        <v>1</v>
      </c>
      <c r="T10" s="31" t="str">
        <f t="shared" ca="1" si="2"/>
        <v>石元商事(株)</v>
      </c>
      <c r="U10" s="32">
        <f t="shared" si="3"/>
        <v>710</v>
      </c>
      <c r="V10" s="33">
        <f t="shared" si="4"/>
        <v>52</v>
      </c>
      <c r="W10" s="34" t="str">
        <f t="shared" si="5"/>
        <v/>
      </c>
      <c r="X10" s="35"/>
      <c r="AA10" s="36">
        <f t="shared" si="6"/>
        <v>11</v>
      </c>
    </row>
    <row r="11" spans="1:29" s="14" customFormat="1" ht="35.1" customHeight="1" x14ac:dyDescent="0.15">
      <c r="A11" s="37" t="s">
        <v>16</v>
      </c>
      <c r="B11" s="38" t="s">
        <v>17</v>
      </c>
      <c r="C11" s="39"/>
      <c r="D11" s="40"/>
      <c r="E11" s="93">
        <v>482</v>
      </c>
      <c r="F11" s="40">
        <v>620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>
        <f t="shared" si="0"/>
        <v>482</v>
      </c>
      <c r="S11" s="30">
        <f t="shared" si="1"/>
        <v>1</v>
      </c>
      <c r="T11" s="31" t="str">
        <f t="shared" ca="1" si="2"/>
        <v>(株)吉村文昌堂</v>
      </c>
      <c r="U11" s="32">
        <f t="shared" si="3"/>
        <v>520</v>
      </c>
      <c r="V11" s="33">
        <f t="shared" si="4"/>
        <v>38</v>
      </c>
      <c r="W11" s="34" t="str">
        <f t="shared" si="5"/>
        <v/>
      </c>
      <c r="X11" s="35"/>
      <c r="AA11" s="36">
        <f t="shared" si="6"/>
        <v>3</v>
      </c>
    </row>
    <row r="12" spans="1:29" s="14" customFormat="1" ht="35.1" customHeight="1" x14ac:dyDescent="0.15">
      <c r="A12" s="37" t="s">
        <v>18</v>
      </c>
      <c r="B12" s="38" t="s">
        <v>19</v>
      </c>
      <c r="C12" s="39"/>
      <c r="D12" s="40"/>
      <c r="E12" s="40"/>
      <c r="F12" s="40">
        <v>975</v>
      </c>
      <c r="G12" s="40">
        <v>650</v>
      </c>
      <c r="H12" s="40"/>
      <c r="I12" s="40"/>
      <c r="J12" s="40"/>
      <c r="K12" s="40"/>
      <c r="L12" s="40"/>
      <c r="M12" s="93">
        <v>643</v>
      </c>
      <c r="N12" s="40"/>
      <c r="O12" s="40"/>
      <c r="P12" s="40"/>
      <c r="Q12" s="40"/>
      <c r="R12" s="41">
        <f t="shared" si="0"/>
        <v>643</v>
      </c>
      <c r="S12" s="30">
        <f t="shared" si="1"/>
        <v>1</v>
      </c>
      <c r="T12" s="31" t="str">
        <f t="shared" ca="1" si="2"/>
        <v>石元商事(株)</v>
      </c>
      <c r="U12" s="32">
        <f t="shared" si="3"/>
        <v>694</v>
      </c>
      <c r="V12" s="33">
        <f t="shared" si="4"/>
        <v>51</v>
      </c>
      <c r="W12" s="34" t="str">
        <f t="shared" si="5"/>
        <v/>
      </c>
      <c r="X12" s="35"/>
      <c r="AA12" s="36">
        <f t="shared" si="6"/>
        <v>11</v>
      </c>
    </row>
    <row r="13" spans="1:29" s="14" customFormat="1" ht="35.1" customHeight="1" x14ac:dyDescent="0.15">
      <c r="A13" s="37" t="s">
        <v>20</v>
      </c>
      <c r="B13" s="38" t="s">
        <v>21</v>
      </c>
      <c r="C13" s="39"/>
      <c r="D13" s="40"/>
      <c r="E13" s="40"/>
      <c r="F13" s="40">
        <v>732</v>
      </c>
      <c r="G13" s="93">
        <v>428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>
        <f t="shared" si="0"/>
        <v>428</v>
      </c>
      <c r="S13" s="30">
        <f t="shared" si="1"/>
        <v>1</v>
      </c>
      <c r="T13" s="31" t="str">
        <f t="shared" ca="1" si="2"/>
        <v>さのぶん(株)</v>
      </c>
      <c r="U13" s="32">
        <f t="shared" si="3"/>
        <v>462</v>
      </c>
      <c r="V13" s="33">
        <f t="shared" si="4"/>
        <v>34</v>
      </c>
      <c r="W13" s="34" t="str">
        <f t="shared" si="5"/>
        <v/>
      </c>
      <c r="X13" s="35"/>
      <c r="AA13" s="36">
        <f t="shared" si="6"/>
        <v>5</v>
      </c>
    </row>
    <row r="14" spans="1:29" s="14" customFormat="1" ht="53.25" customHeight="1" x14ac:dyDescent="0.15">
      <c r="A14" s="37" t="s">
        <v>22</v>
      </c>
      <c r="B14" s="38" t="s">
        <v>167</v>
      </c>
      <c r="C14" s="39"/>
      <c r="D14" s="40"/>
      <c r="E14" s="40"/>
      <c r="F14" s="40"/>
      <c r="G14" s="93">
        <v>435</v>
      </c>
      <c r="H14" s="40"/>
      <c r="I14" s="40"/>
      <c r="J14" s="40"/>
      <c r="K14" s="40"/>
      <c r="L14" s="43" t="s">
        <v>206</v>
      </c>
      <c r="M14" s="40"/>
      <c r="N14" s="40"/>
      <c r="O14" s="40"/>
      <c r="P14" s="40"/>
      <c r="Q14" s="40"/>
      <c r="R14" s="41">
        <f t="shared" si="0"/>
        <v>435</v>
      </c>
      <c r="S14" s="30">
        <f t="shared" si="1"/>
        <v>1</v>
      </c>
      <c r="T14" s="40" t="str">
        <f t="shared" ca="1" si="2"/>
        <v>さのぶん(株)</v>
      </c>
      <c r="U14" s="32">
        <f t="shared" si="3"/>
        <v>469</v>
      </c>
      <c r="V14" s="33">
        <f t="shared" si="4"/>
        <v>34</v>
      </c>
      <c r="W14" s="104" t="s">
        <v>210</v>
      </c>
      <c r="X14" s="35"/>
      <c r="AA14" s="36">
        <f t="shared" si="6"/>
        <v>5</v>
      </c>
    </row>
    <row r="15" spans="1:29" s="14" customFormat="1" ht="35.1" customHeight="1" x14ac:dyDescent="0.15">
      <c r="A15" s="37" t="s">
        <v>23</v>
      </c>
      <c r="B15" s="38" t="s">
        <v>168</v>
      </c>
      <c r="C15" s="39"/>
      <c r="D15" s="40"/>
      <c r="E15" s="40"/>
      <c r="F15" s="40">
        <v>830</v>
      </c>
      <c r="G15" s="40"/>
      <c r="H15" s="40"/>
      <c r="I15" s="40"/>
      <c r="J15" s="40"/>
      <c r="K15" s="93">
        <v>400</v>
      </c>
      <c r="L15" s="40"/>
      <c r="M15" s="40"/>
      <c r="N15" s="40">
        <v>410</v>
      </c>
      <c r="O15" s="40"/>
      <c r="P15" s="40"/>
      <c r="Q15" s="40"/>
      <c r="R15" s="41">
        <f t="shared" si="0"/>
        <v>400</v>
      </c>
      <c r="S15" s="30">
        <f t="shared" si="1"/>
        <v>1</v>
      </c>
      <c r="T15" s="31" t="str">
        <f t="shared" ca="1" si="2"/>
        <v>(株)ヤスダ</v>
      </c>
      <c r="U15" s="32">
        <f t="shared" si="3"/>
        <v>432</v>
      </c>
      <c r="V15" s="33">
        <f t="shared" si="4"/>
        <v>32</v>
      </c>
      <c r="W15" s="34" t="str">
        <f t="shared" ref="W15:W46" si="7">IF(S15=1,"","くじ引き")</f>
        <v/>
      </c>
      <c r="X15" s="35"/>
      <c r="AA15" s="36">
        <f t="shared" si="6"/>
        <v>9</v>
      </c>
    </row>
    <row r="16" spans="1:29" s="14" customFormat="1" ht="35.1" customHeight="1" x14ac:dyDescent="0.15">
      <c r="A16" s="37" t="s">
        <v>24</v>
      </c>
      <c r="B16" s="38" t="s">
        <v>169</v>
      </c>
      <c r="C16" s="39"/>
      <c r="D16" s="40"/>
      <c r="E16" s="40"/>
      <c r="F16" s="40">
        <v>1150</v>
      </c>
      <c r="G16" s="40"/>
      <c r="H16" s="40"/>
      <c r="I16" s="40"/>
      <c r="J16" s="40"/>
      <c r="K16" s="93">
        <v>610</v>
      </c>
      <c r="L16" s="40"/>
      <c r="M16" s="40"/>
      <c r="N16" s="40"/>
      <c r="O16" s="40"/>
      <c r="P16" s="40"/>
      <c r="Q16" s="40"/>
      <c r="R16" s="41">
        <f t="shared" si="0"/>
        <v>610</v>
      </c>
      <c r="S16" s="30">
        <f t="shared" si="1"/>
        <v>1</v>
      </c>
      <c r="T16" s="31" t="str">
        <f t="shared" ca="1" si="2"/>
        <v>(株)ヤスダ</v>
      </c>
      <c r="U16" s="32">
        <f t="shared" si="3"/>
        <v>658</v>
      </c>
      <c r="V16" s="33">
        <f t="shared" si="4"/>
        <v>48</v>
      </c>
      <c r="W16" s="34" t="str">
        <f t="shared" si="7"/>
        <v/>
      </c>
      <c r="X16" s="35"/>
      <c r="AA16" s="36">
        <f t="shared" si="6"/>
        <v>9</v>
      </c>
    </row>
    <row r="17" spans="1:27" s="14" customFormat="1" ht="35.1" customHeight="1" x14ac:dyDescent="0.15">
      <c r="A17" s="37" t="s">
        <v>25</v>
      </c>
      <c r="B17" s="38" t="s">
        <v>26</v>
      </c>
      <c r="C17" s="39"/>
      <c r="D17" s="40"/>
      <c r="E17" s="40"/>
      <c r="F17" s="40">
        <v>388</v>
      </c>
      <c r="G17" s="40"/>
      <c r="H17" s="40"/>
      <c r="I17" s="40"/>
      <c r="J17" s="40"/>
      <c r="K17" s="40"/>
      <c r="L17" s="40"/>
      <c r="M17" s="93">
        <v>260</v>
      </c>
      <c r="N17" s="40"/>
      <c r="O17" s="40"/>
      <c r="P17" s="40"/>
      <c r="Q17" s="40"/>
      <c r="R17" s="41">
        <f t="shared" si="0"/>
        <v>260</v>
      </c>
      <c r="S17" s="30">
        <f t="shared" si="1"/>
        <v>1</v>
      </c>
      <c r="T17" s="31" t="str">
        <f t="shared" ca="1" si="2"/>
        <v>石元商事(株)</v>
      </c>
      <c r="U17" s="32">
        <f t="shared" si="3"/>
        <v>280</v>
      </c>
      <c r="V17" s="33">
        <f t="shared" si="4"/>
        <v>20</v>
      </c>
      <c r="W17" s="34" t="str">
        <f t="shared" si="7"/>
        <v/>
      </c>
      <c r="X17" s="35"/>
      <c r="AA17" s="36">
        <f t="shared" si="6"/>
        <v>11</v>
      </c>
    </row>
    <row r="18" spans="1:27" s="14" customFormat="1" ht="35.1" customHeight="1" x14ac:dyDescent="0.15">
      <c r="A18" s="37" t="s">
        <v>27</v>
      </c>
      <c r="B18" s="38" t="s">
        <v>28</v>
      </c>
      <c r="C18" s="39"/>
      <c r="D18" s="40"/>
      <c r="E18" s="40"/>
      <c r="F18" s="40">
        <v>168</v>
      </c>
      <c r="G18" s="40"/>
      <c r="H18" s="40"/>
      <c r="I18" s="40"/>
      <c r="J18" s="40"/>
      <c r="K18" s="93">
        <v>165</v>
      </c>
      <c r="L18" s="40"/>
      <c r="M18" s="40"/>
      <c r="N18" s="40"/>
      <c r="O18" s="40"/>
      <c r="P18" s="40"/>
      <c r="Q18" s="40"/>
      <c r="R18" s="41">
        <f t="shared" si="0"/>
        <v>165</v>
      </c>
      <c r="S18" s="30">
        <f t="shared" si="1"/>
        <v>1</v>
      </c>
      <c r="T18" s="31" t="str">
        <f t="shared" ca="1" si="2"/>
        <v>(株)ヤスダ</v>
      </c>
      <c r="U18" s="32">
        <f t="shared" si="3"/>
        <v>178</v>
      </c>
      <c r="V18" s="33">
        <f t="shared" si="4"/>
        <v>13</v>
      </c>
      <c r="W18" s="85" t="str">
        <f t="shared" si="7"/>
        <v/>
      </c>
      <c r="X18" s="35"/>
      <c r="AA18" s="36">
        <f t="shared" si="6"/>
        <v>9</v>
      </c>
    </row>
    <row r="19" spans="1:27" s="14" customFormat="1" ht="35.1" customHeight="1" x14ac:dyDescent="0.15">
      <c r="A19" s="37" t="s">
        <v>29</v>
      </c>
      <c r="B19" s="38" t="s">
        <v>30</v>
      </c>
      <c r="C19" s="39"/>
      <c r="D19" s="40"/>
      <c r="E19" s="40"/>
      <c r="F19" s="40"/>
      <c r="G19" s="40"/>
      <c r="H19" s="40"/>
      <c r="I19" s="40"/>
      <c r="J19" s="40"/>
      <c r="K19" s="93">
        <v>390</v>
      </c>
      <c r="L19" s="40"/>
      <c r="M19" s="40"/>
      <c r="N19" s="40"/>
      <c r="O19" s="40"/>
      <c r="P19" s="40"/>
      <c r="Q19" s="40"/>
      <c r="R19" s="41">
        <f t="shared" si="0"/>
        <v>390</v>
      </c>
      <c r="S19" s="30">
        <f t="shared" si="1"/>
        <v>1</v>
      </c>
      <c r="T19" s="31" t="str">
        <f t="shared" ca="1" si="2"/>
        <v>(株)ヤスダ</v>
      </c>
      <c r="U19" s="32">
        <f t="shared" si="3"/>
        <v>421</v>
      </c>
      <c r="V19" s="33">
        <f t="shared" si="4"/>
        <v>31</v>
      </c>
      <c r="W19" s="84" t="str">
        <f t="shared" si="7"/>
        <v/>
      </c>
      <c r="X19" s="35"/>
      <c r="AA19" s="36">
        <f t="shared" si="6"/>
        <v>9</v>
      </c>
    </row>
    <row r="20" spans="1:27" s="14" customFormat="1" ht="35.1" customHeight="1" x14ac:dyDescent="0.15">
      <c r="A20" s="37" t="s">
        <v>31</v>
      </c>
      <c r="B20" s="38" t="s">
        <v>32</v>
      </c>
      <c r="C20" s="39"/>
      <c r="D20" s="40"/>
      <c r="E20" s="40"/>
      <c r="F20" s="40">
        <v>1133</v>
      </c>
      <c r="G20" s="40"/>
      <c r="H20" s="40"/>
      <c r="I20" s="40"/>
      <c r="J20" s="40"/>
      <c r="K20" s="40"/>
      <c r="L20" s="40">
        <v>880</v>
      </c>
      <c r="M20" s="93">
        <v>698</v>
      </c>
      <c r="N20" s="40"/>
      <c r="O20" s="40">
        <v>1200</v>
      </c>
      <c r="P20" s="40"/>
      <c r="Q20" s="40"/>
      <c r="R20" s="41">
        <f t="shared" si="0"/>
        <v>698</v>
      </c>
      <c r="S20" s="30">
        <f t="shared" si="1"/>
        <v>1</v>
      </c>
      <c r="T20" s="42" t="str">
        <f t="shared" ca="1" si="2"/>
        <v>石元商事(株)</v>
      </c>
      <c r="U20" s="32">
        <f t="shared" si="3"/>
        <v>753</v>
      </c>
      <c r="V20" s="33">
        <f t="shared" si="4"/>
        <v>55</v>
      </c>
      <c r="W20" s="84" t="str">
        <f t="shared" si="7"/>
        <v/>
      </c>
      <c r="X20" s="35"/>
      <c r="AA20" s="36">
        <f t="shared" si="6"/>
        <v>11</v>
      </c>
    </row>
    <row r="21" spans="1:27" s="14" customFormat="1" ht="35.1" customHeight="1" x14ac:dyDescent="0.15">
      <c r="A21" s="37" t="s">
        <v>33</v>
      </c>
      <c r="B21" s="38" t="s">
        <v>34</v>
      </c>
      <c r="C21" s="94">
        <v>2440</v>
      </c>
      <c r="D21" s="40"/>
      <c r="E21" s="40"/>
      <c r="F21" s="40">
        <v>3500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>
        <f t="shared" si="0"/>
        <v>2440</v>
      </c>
      <c r="S21" s="30">
        <f t="shared" si="1"/>
        <v>1</v>
      </c>
      <c r="T21" s="42" t="str">
        <f t="shared" ca="1" si="2"/>
        <v>(株)宗石商会</v>
      </c>
      <c r="U21" s="32">
        <f t="shared" si="3"/>
        <v>2635</v>
      </c>
      <c r="V21" s="33">
        <f t="shared" si="4"/>
        <v>195</v>
      </c>
      <c r="W21" s="84" t="str">
        <f t="shared" si="7"/>
        <v/>
      </c>
      <c r="X21" s="35"/>
      <c r="AA21" s="36">
        <f t="shared" si="6"/>
        <v>1</v>
      </c>
    </row>
    <row r="22" spans="1:27" s="14" customFormat="1" ht="35.1" customHeight="1" x14ac:dyDescent="0.15">
      <c r="A22" s="37" t="s">
        <v>35</v>
      </c>
      <c r="B22" s="38" t="s">
        <v>36</v>
      </c>
      <c r="C22" s="39"/>
      <c r="D22" s="40"/>
      <c r="E22" s="40"/>
      <c r="F22" s="40">
        <v>2000</v>
      </c>
      <c r="G22" s="40"/>
      <c r="H22" s="40"/>
      <c r="I22" s="93">
        <v>880</v>
      </c>
      <c r="J22" s="40"/>
      <c r="K22" s="40"/>
      <c r="L22" s="40"/>
      <c r="M22" s="40">
        <v>900</v>
      </c>
      <c r="N22" s="40"/>
      <c r="O22" s="40"/>
      <c r="P22" s="40"/>
      <c r="Q22" s="40"/>
      <c r="R22" s="41">
        <f t="shared" si="0"/>
        <v>880</v>
      </c>
      <c r="S22" s="30">
        <f t="shared" si="1"/>
        <v>1</v>
      </c>
      <c r="T22" s="42" t="str">
        <f t="shared" ca="1" si="2"/>
        <v>(有）フタバジム</v>
      </c>
      <c r="U22" s="32">
        <f t="shared" si="3"/>
        <v>950</v>
      </c>
      <c r="V22" s="33">
        <f t="shared" si="4"/>
        <v>70</v>
      </c>
      <c r="W22" s="84" t="str">
        <f t="shared" si="7"/>
        <v/>
      </c>
      <c r="X22" s="35"/>
      <c r="AA22" s="36">
        <f t="shared" si="6"/>
        <v>7</v>
      </c>
    </row>
    <row r="23" spans="1:27" s="14" customFormat="1" ht="35.1" customHeight="1" x14ac:dyDescent="0.15">
      <c r="A23" s="37" t="s">
        <v>37</v>
      </c>
      <c r="B23" s="38" t="s">
        <v>38</v>
      </c>
      <c r="C23" s="39">
        <v>3880</v>
      </c>
      <c r="D23" s="93">
        <v>3860</v>
      </c>
      <c r="E23" s="40"/>
      <c r="F23" s="40">
        <v>6900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>
        <f t="shared" si="0"/>
        <v>3860</v>
      </c>
      <c r="S23" s="30">
        <f t="shared" si="1"/>
        <v>1</v>
      </c>
      <c r="T23" s="42" t="str">
        <f t="shared" ca="1" si="2"/>
        <v>キンキ文具</v>
      </c>
      <c r="U23" s="32">
        <f t="shared" si="3"/>
        <v>4168</v>
      </c>
      <c r="V23" s="33">
        <f t="shared" si="4"/>
        <v>308</v>
      </c>
      <c r="W23" s="85" t="str">
        <f t="shared" si="7"/>
        <v/>
      </c>
      <c r="X23" s="35"/>
      <c r="AA23" s="36">
        <f t="shared" si="6"/>
        <v>2</v>
      </c>
    </row>
    <row r="24" spans="1:27" s="14" customFormat="1" ht="35.1" customHeight="1" x14ac:dyDescent="0.15">
      <c r="A24" s="37" t="s">
        <v>39</v>
      </c>
      <c r="B24" s="38" t="s">
        <v>40</v>
      </c>
      <c r="C24" s="39"/>
      <c r="D24" s="40">
        <v>4480</v>
      </c>
      <c r="E24" s="40"/>
      <c r="F24" s="93">
        <v>4400</v>
      </c>
      <c r="G24" s="40"/>
      <c r="H24" s="40"/>
      <c r="I24" s="40"/>
      <c r="J24" s="40"/>
      <c r="K24" s="40"/>
      <c r="L24" s="40"/>
      <c r="M24" s="40"/>
      <c r="N24" s="40"/>
      <c r="O24" s="40">
        <v>5100</v>
      </c>
      <c r="P24" s="40"/>
      <c r="Q24" s="40"/>
      <c r="R24" s="41">
        <f t="shared" si="0"/>
        <v>4400</v>
      </c>
      <c r="S24" s="30">
        <f t="shared" si="1"/>
        <v>1</v>
      </c>
      <c r="T24" s="42" t="str">
        <f t="shared" ca="1" si="2"/>
        <v>(株)兼重白山堂</v>
      </c>
      <c r="U24" s="32">
        <f t="shared" si="3"/>
        <v>4752</v>
      </c>
      <c r="V24" s="33">
        <f t="shared" si="4"/>
        <v>352</v>
      </c>
      <c r="W24" s="34" t="str">
        <f t="shared" si="7"/>
        <v/>
      </c>
      <c r="X24" s="35"/>
      <c r="AA24" s="36">
        <f t="shared" si="6"/>
        <v>4</v>
      </c>
    </row>
    <row r="25" spans="1:27" s="14" customFormat="1" ht="35.1" customHeight="1" x14ac:dyDescent="0.15">
      <c r="A25" s="37" t="s">
        <v>41</v>
      </c>
      <c r="B25" s="38" t="s">
        <v>42</v>
      </c>
      <c r="C25" s="39"/>
      <c r="D25" s="40"/>
      <c r="E25" s="40"/>
      <c r="F25" s="40">
        <v>2812</v>
      </c>
      <c r="G25" s="40"/>
      <c r="H25" s="40"/>
      <c r="I25" s="40"/>
      <c r="J25" s="97">
        <v>1048</v>
      </c>
      <c r="K25" s="40"/>
      <c r="L25" s="93">
        <v>1048</v>
      </c>
      <c r="M25" s="40"/>
      <c r="N25" s="40"/>
      <c r="O25" s="40"/>
      <c r="P25" s="40"/>
      <c r="Q25" s="40"/>
      <c r="R25" s="41">
        <f t="shared" si="0"/>
        <v>1048</v>
      </c>
      <c r="S25" s="30">
        <f t="shared" si="1"/>
        <v>2</v>
      </c>
      <c r="T25" s="42" t="s">
        <v>201</v>
      </c>
      <c r="U25" s="32">
        <f t="shared" si="3"/>
        <v>1131</v>
      </c>
      <c r="V25" s="33">
        <f t="shared" si="4"/>
        <v>83</v>
      </c>
      <c r="W25" s="105" t="str">
        <f t="shared" si="7"/>
        <v>くじ引き</v>
      </c>
      <c r="X25" s="35"/>
      <c r="AA25" s="36">
        <f t="shared" si="6"/>
        <v>8</v>
      </c>
    </row>
    <row r="26" spans="1:27" s="14" customFormat="1" ht="35.1" customHeight="1" x14ac:dyDescent="0.15">
      <c r="A26" s="37" t="s">
        <v>43</v>
      </c>
      <c r="B26" s="38" t="s">
        <v>44</v>
      </c>
      <c r="C26" s="39"/>
      <c r="D26" s="40"/>
      <c r="E26" s="40"/>
      <c r="F26" s="40">
        <v>1000</v>
      </c>
      <c r="G26" s="40"/>
      <c r="H26" s="40"/>
      <c r="I26" s="40"/>
      <c r="J26" s="97">
        <v>518</v>
      </c>
      <c r="K26" s="40"/>
      <c r="L26" s="93">
        <v>518</v>
      </c>
      <c r="M26" s="40"/>
      <c r="N26" s="40"/>
      <c r="O26" s="40"/>
      <c r="P26" s="40"/>
      <c r="Q26" s="40"/>
      <c r="R26" s="41">
        <f t="shared" si="0"/>
        <v>518</v>
      </c>
      <c r="S26" s="30">
        <f t="shared" si="1"/>
        <v>2</v>
      </c>
      <c r="T26" s="42" t="s">
        <v>201</v>
      </c>
      <c r="U26" s="32">
        <f t="shared" si="3"/>
        <v>559</v>
      </c>
      <c r="V26" s="33">
        <f t="shared" si="4"/>
        <v>41</v>
      </c>
      <c r="W26" s="105" t="s">
        <v>211</v>
      </c>
      <c r="X26" s="35"/>
      <c r="AA26" s="36">
        <f t="shared" si="6"/>
        <v>8</v>
      </c>
    </row>
    <row r="27" spans="1:27" s="14" customFormat="1" ht="35.1" customHeight="1" x14ac:dyDescent="0.15">
      <c r="A27" s="37" t="s">
        <v>45</v>
      </c>
      <c r="B27" s="38" t="s">
        <v>46</v>
      </c>
      <c r="C27" s="39"/>
      <c r="D27" s="40"/>
      <c r="E27" s="40"/>
      <c r="F27" s="40">
        <v>4700</v>
      </c>
      <c r="G27" s="40"/>
      <c r="H27" s="40"/>
      <c r="I27" s="40"/>
      <c r="J27" s="40"/>
      <c r="K27" s="40"/>
      <c r="L27" s="93">
        <v>3500</v>
      </c>
      <c r="M27" s="40"/>
      <c r="N27" s="40"/>
      <c r="O27" s="40"/>
      <c r="P27" s="40"/>
      <c r="Q27" s="40"/>
      <c r="R27" s="41">
        <f t="shared" si="0"/>
        <v>3500</v>
      </c>
      <c r="S27" s="30">
        <f t="shared" si="1"/>
        <v>1</v>
      </c>
      <c r="T27" s="42" t="str">
        <f t="shared" ref="T27:T40" ca="1" si="8">OFFSET(C27,ROW($C$5)-ROW(C27),AA27-1)</f>
        <v>イケマンファーム(株)</v>
      </c>
      <c r="U27" s="32">
        <f t="shared" si="3"/>
        <v>3780</v>
      </c>
      <c r="V27" s="33">
        <f t="shared" si="4"/>
        <v>280</v>
      </c>
      <c r="W27" s="34" t="str">
        <f t="shared" si="7"/>
        <v/>
      </c>
      <c r="X27" s="35"/>
      <c r="AA27" s="36">
        <f t="shared" si="6"/>
        <v>10</v>
      </c>
    </row>
    <row r="28" spans="1:27" s="14" customFormat="1" ht="35.1" customHeight="1" x14ac:dyDescent="0.15">
      <c r="A28" s="37" t="s">
        <v>47</v>
      </c>
      <c r="B28" s="38" t="s">
        <v>48</v>
      </c>
      <c r="C28" s="39">
        <v>3300</v>
      </c>
      <c r="D28" s="40"/>
      <c r="E28" s="40"/>
      <c r="F28" s="40"/>
      <c r="G28" s="40"/>
      <c r="H28" s="40"/>
      <c r="I28" s="40">
        <v>3280</v>
      </c>
      <c r="J28" s="40"/>
      <c r="K28" s="40"/>
      <c r="L28" s="40"/>
      <c r="M28" s="93">
        <v>2620</v>
      </c>
      <c r="N28" s="40"/>
      <c r="O28" s="40"/>
      <c r="P28" s="40"/>
      <c r="Q28" s="40"/>
      <c r="R28" s="41">
        <f t="shared" si="0"/>
        <v>2620</v>
      </c>
      <c r="S28" s="30">
        <f t="shared" si="1"/>
        <v>1</v>
      </c>
      <c r="T28" s="42" t="str">
        <f t="shared" ca="1" si="8"/>
        <v>石元商事(株)</v>
      </c>
      <c r="U28" s="32">
        <f t="shared" si="3"/>
        <v>2829</v>
      </c>
      <c r="V28" s="33">
        <f t="shared" si="4"/>
        <v>209</v>
      </c>
      <c r="W28" s="34" t="str">
        <f t="shared" si="7"/>
        <v/>
      </c>
      <c r="X28" s="35"/>
      <c r="AA28" s="36">
        <f t="shared" si="6"/>
        <v>11</v>
      </c>
    </row>
    <row r="29" spans="1:27" s="14" customFormat="1" ht="35.1" customHeight="1" x14ac:dyDescent="0.15">
      <c r="A29" s="37" t="s">
        <v>49</v>
      </c>
      <c r="B29" s="38" t="s">
        <v>50</v>
      </c>
      <c r="C29" s="39"/>
      <c r="D29" s="40"/>
      <c r="E29" s="93">
        <v>6380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>
        <f t="shared" si="0"/>
        <v>6380</v>
      </c>
      <c r="S29" s="30">
        <f t="shared" si="1"/>
        <v>1</v>
      </c>
      <c r="T29" s="42" t="str">
        <f t="shared" ca="1" si="8"/>
        <v>(株)吉村文昌堂</v>
      </c>
      <c r="U29" s="32">
        <f t="shared" si="3"/>
        <v>6890</v>
      </c>
      <c r="V29" s="33">
        <f t="shared" si="4"/>
        <v>510</v>
      </c>
      <c r="W29" s="34" t="str">
        <f t="shared" si="7"/>
        <v/>
      </c>
      <c r="X29" s="35"/>
      <c r="AA29" s="36">
        <f t="shared" si="6"/>
        <v>3</v>
      </c>
    </row>
    <row r="30" spans="1:27" s="14" customFormat="1" ht="35.1" customHeight="1" x14ac:dyDescent="0.15">
      <c r="A30" s="37" t="s">
        <v>51</v>
      </c>
      <c r="B30" s="38" t="s">
        <v>52</v>
      </c>
      <c r="C30" s="39"/>
      <c r="D30" s="40">
        <v>680</v>
      </c>
      <c r="E30" s="40"/>
      <c r="F30" s="40">
        <v>887</v>
      </c>
      <c r="G30" s="40"/>
      <c r="H30" s="40"/>
      <c r="I30" s="40"/>
      <c r="J30" s="40"/>
      <c r="K30" s="40"/>
      <c r="L30" s="40"/>
      <c r="M30" s="93">
        <v>480</v>
      </c>
      <c r="N30" s="40"/>
      <c r="O30" s="40"/>
      <c r="P30" s="40"/>
      <c r="Q30" s="40"/>
      <c r="R30" s="41">
        <f t="shared" si="0"/>
        <v>480</v>
      </c>
      <c r="S30" s="30">
        <f t="shared" si="1"/>
        <v>1</v>
      </c>
      <c r="T30" s="42" t="str">
        <f t="shared" ca="1" si="8"/>
        <v>石元商事(株)</v>
      </c>
      <c r="U30" s="32">
        <f t="shared" si="3"/>
        <v>518</v>
      </c>
      <c r="V30" s="33">
        <f t="shared" si="4"/>
        <v>38</v>
      </c>
      <c r="W30" s="34" t="str">
        <f t="shared" si="7"/>
        <v/>
      </c>
      <c r="X30" s="35"/>
      <c r="AA30" s="36">
        <f t="shared" si="6"/>
        <v>11</v>
      </c>
    </row>
    <row r="31" spans="1:27" s="14" customFormat="1" ht="35.1" customHeight="1" x14ac:dyDescent="0.15">
      <c r="A31" s="37" t="s">
        <v>53</v>
      </c>
      <c r="B31" s="38" t="s">
        <v>54</v>
      </c>
      <c r="C31" s="39"/>
      <c r="D31" s="40"/>
      <c r="E31" s="40"/>
      <c r="F31" s="40">
        <v>737</v>
      </c>
      <c r="G31" s="40">
        <v>320</v>
      </c>
      <c r="H31" s="40"/>
      <c r="I31" s="40"/>
      <c r="J31" s="40"/>
      <c r="K31" s="40"/>
      <c r="L31" s="40"/>
      <c r="M31" s="93">
        <v>310</v>
      </c>
      <c r="N31" s="40"/>
      <c r="O31" s="40"/>
      <c r="P31" s="40"/>
      <c r="Q31" s="40"/>
      <c r="R31" s="44">
        <f t="shared" si="0"/>
        <v>310</v>
      </c>
      <c r="S31" s="39">
        <f t="shared" si="1"/>
        <v>1</v>
      </c>
      <c r="T31" s="43" t="str">
        <f t="shared" ca="1" si="8"/>
        <v>石元商事(株)</v>
      </c>
      <c r="U31" s="32">
        <f t="shared" si="3"/>
        <v>334</v>
      </c>
      <c r="V31" s="33">
        <f t="shared" si="4"/>
        <v>24</v>
      </c>
      <c r="W31" s="34" t="str">
        <f t="shared" si="7"/>
        <v/>
      </c>
      <c r="X31" s="35"/>
      <c r="AA31" s="36">
        <f t="shared" si="6"/>
        <v>11</v>
      </c>
    </row>
    <row r="32" spans="1:27" s="14" customFormat="1" ht="35.1" customHeight="1" x14ac:dyDescent="0.15">
      <c r="A32" s="37" t="s">
        <v>55</v>
      </c>
      <c r="B32" s="38" t="s">
        <v>56</v>
      </c>
      <c r="C32" s="39"/>
      <c r="D32" s="40"/>
      <c r="E32" s="40"/>
      <c r="F32" s="40">
        <v>649</v>
      </c>
      <c r="G32" s="93">
        <v>272</v>
      </c>
      <c r="H32" s="40"/>
      <c r="I32" s="40"/>
      <c r="J32" s="40"/>
      <c r="K32" s="40"/>
      <c r="L32" s="40"/>
      <c r="M32" s="40">
        <v>274</v>
      </c>
      <c r="N32" s="40"/>
      <c r="O32" s="40"/>
      <c r="P32" s="40"/>
      <c r="Q32" s="40"/>
      <c r="R32" s="44">
        <f t="shared" si="0"/>
        <v>272</v>
      </c>
      <c r="S32" s="39">
        <f t="shared" si="1"/>
        <v>1</v>
      </c>
      <c r="T32" s="43" t="str">
        <f t="shared" ca="1" si="8"/>
        <v>さのぶん(株)</v>
      </c>
      <c r="U32" s="32">
        <f t="shared" si="3"/>
        <v>293</v>
      </c>
      <c r="V32" s="33">
        <f t="shared" si="4"/>
        <v>21</v>
      </c>
      <c r="W32" s="34" t="str">
        <f t="shared" si="7"/>
        <v/>
      </c>
      <c r="X32" s="35"/>
      <c r="AA32" s="36">
        <f t="shared" si="6"/>
        <v>5</v>
      </c>
    </row>
    <row r="33" spans="1:27" s="14" customFormat="1" ht="35.1" customHeight="1" x14ac:dyDescent="0.15">
      <c r="A33" s="37" t="s">
        <v>57</v>
      </c>
      <c r="B33" s="38" t="s">
        <v>58</v>
      </c>
      <c r="C33" s="39"/>
      <c r="D33" s="40"/>
      <c r="E33" s="40"/>
      <c r="F33" s="40">
        <v>610</v>
      </c>
      <c r="G33" s="40">
        <v>290</v>
      </c>
      <c r="H33" s="40"/>
      <c r="I33" s="40"/>
      <c r="J33" s="40"/>
      <c r="K33" s="40"/>
      <c r="L33" s="40"/>
      <c r="M33" s="93">
        <v>283</v>
      </c>
      <c r="N33" s="40"/>
      <c r="O33" s="40"/>
      <c r="P33" s="40"/>
      <c r="Q33" s="40"/>
      <c r="R33" s="44">
        <f t="shared" si="0"/>
        <v>283</v>
      </c>
      <c r="S33" s="39">
        <f t="shared" si="1"/>
        <v>1</v>
      </c>
      <c r="T33" s="43" t="str">
        <f t="shared" ca="1" si="8"/>
        <v>石元商事(株)</v>
      </c>
      <c r="U33" s="32">
        <f t="shared" si="3"/>
        <v>305</v>
      </c>
      <c r="V33" s="33">
        <f t="shared" si="4"/>
        <v>22</v>
      </c>
      <c r="W33" s="34" t="str">
        <f t="shared" si="7"/>
        <v/>
      </c>
      <c r="X33" s="35"/>
      <c r="AA33" s="36">
        <f t="shared" si="6"/>
        <v>11</v>
      </c>
    </row>
    <row r="34" spans="1:27" s="14" customFormat="1" ht="35.1" customHeight="1" x14ac:dyDescent="0.15">
      <c r="A34" s="37" t="s">
        <v>59</v>
      </c>
      <c r="B34" s="38" t="s">
        <v>60</v>
      </c>
      <c r="C34" s="39"/>
      <c r="D34" s="40"/>
      <c r="E34" s="40"/>
      <c r="F34" s="40">
        <v>570</v>
      </c>
      <c r="G34" s="40">
        <v>270</v>
      </c>
      <c r="H34" s="40"/>
      <c r="I34" s="40"/>
      <c r="J34" s="40"/>
      <c r="K34" s="40"/>
      <c r="L34" s="40"/>
      <c r="M34" s="93">
        <v>257</v>
      </c>
      <c r="N34" s="40"/>
      <c r="O34" s="40"/>
      <c r="P34" s="40"/>
      <c r="Q34" s="40"/>
      <c r="R34" s="44">
        <f t="shared" si="0"/>
        <v>257</v>
      </c>
      <c r="S34" s="39">
        <f t="shared" si="1"/>
        <v>1</v>
      </c>
      <c r="T34" s="43" t="str">
        <f t="shared" ca="1" si="8"/>
        <v>石元商事(株)</v>
      </c>
      <c r="U34" s="32">
        <f t="shared" si="3"/>
        <v>277</v>
      </c>
      <c r="V34" s="33">
        <f t="shared" si="4"/>
        <v>20</v>
      </c>
      <c r="W34" s="34" t="str">
        <f t="shared" si="7"/>
        <v/>
      </c>
      <c r="X34" s="35"/>
      <c r="AA34" s="36">
        <f t="shared" si="6"/>
        <v>11</v>
      </c>
    </row>
    <row r="35" spans="1:27" s="14" customFormat="1" ht="35.1" customHeight="1" x14ac:dyDescent="0.15">
      <c r="A35" s="37" t="s">
        <v>61</v>
      </c>
      <c r="B35" s="38" t="s">
        <v>62</v>
      </c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>
        <v>1550</v>
      </c>
      <c r="N35" s="40"/>
      <c r="O35" s="40"/>
      <c r="P35" s="40"/>
      <c r="Q35" s="40"/>
      <c r="R35" s="44">
        <f t="shared" si="0"/>
        <v>1550</v>
      </c>
      <c r="S35" s="39">
        <f t="shared" si="1"/>
        <v>1</v>
      </c>
      <c r="T35" s="43" t="str">
        <f t="shared" ca="1" si="8"/>
        <v>石元商事(株)</v>
      </c>
      <c r="U35" s="32">
        <f t="shared" si="3"/>
        <v>1674</v>
      </c>
      <c r="V35" s="33">
        <f t="shared" si="4"/>
        <v>124</v>
      </c>
      <c r="W35" s="34" t="str">
        <f t="shared" si="7"/>
        <v/>
      </c>
      <c r="X35" s="35"/>
      <c r="AA35" s="36">
        <f t="shared" si="6"/>
        <v>11</v>
      </c>
    </row>
    <row r="36" spans="1:27" s="14" customFormat="1" ht="35.1" customHeight="1" x14ac:dyDescent="0.15">
      <c r="A36" s="37" t="s">
        <v>63</v>
      </c>
      <c r="B36" s="38" t="s">
        <v>64</v>
      </c>
      <c r="C36" s="39"/>
      <c r="D36" s="40"/>
      <c r="E36" s="40"/>
      <c r="F36" s="40"/>
      <c r="G36" s="93">
        <v>530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4">
        <f t="shared" si="0"/>
        <v>530</v>
      </c>
      <c r="S36" s="39">
        <f t="shared" si="1"/>
        <v>1</v>
      </c>
      <c r="T36" s="43" t="str">
        <f t="shared" ca="1" si="8"/>
        <v>さのぶん(株)</v>
      </c>
      <c r="U36" s="32">
        <f t="shared" si="3"/>
        <v>572</v>
      </c>
      <c r="V36" s="33">
        <f t="shared" si="4"/>
        <v>42</v>
      </c>
      <c r="W36" s="34" t="str">
        <f t="shared" si="7"/>
        <v/>
      </c>
      <c r="X36" s="35"/>
      <c r="AA36" s="36">
        <f t="shared" si="6"/>
        <v>5</v>
      </c>
    </row>
    <row r="37" spans="1:27" s="14" customFormat="1" ht="35.1" customHeight="1" x14ac:dyDescent="0.15">
      <c r="A37" s="37" t="s">
        <v>65</v>
      </c>
      <c r="B37" s="38" t="s">
        <v>66</v>
      </c>
      <c r="C37" s="94">
        <v>777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>
        <v>980</v>
      </c>
      <c r="P37" s="40"/>
      <c r="Q37" s="40"/>
      <c r="R37" s="44">
        <f t="shared" si="0"/>
        <v>777</v>
      </c>
      <c r="S37" s="39">
        <f t="shared" si="1"/>
        <v>1</v>
      </c>
      <c r="T37" s="43" t="str">
        <f t="shared" ca="1" si="8"/>
        <v>(株)宗石商会</v>
      </c>
      <c r="U37" s="32">
        <f t="shared" si="3"/>
        <v>839</v>
      </c>
      <c r="V37" s="33">
        <f t="shared" si="4"/>
        <v>62</v>
      </c>
      <c r="W37" s="34" t="str">
        <f t="shared" si="7"/>
        <v/>
      </c>
      <c r="X37" s="35"/>
      <c r="AA37" s="36">
        <f t="shared" si="6"/>
        <v>1</v>
      </c>
    </row>
    <row r="38" spans="1:27" s="14" customFormat="1" ht="35.1" customHeight="1" x14ac:dyDescent="0.15">
      <c r="A38" s="37" t="s">
        <v>67</v>
      </c>
      <c r="B38" s="38" t="s">
        <v>68</v>
      </c>
      <c r="C38" s="39"/>
      <c r="D38" s="40"/>
      <c r="E38" s="40"/>
      <c r="F38" s="40">
        <v>2300</v>
      </c>
      <c r="G38" s="40"/>
      <c r="H38" s="40"/>
      <c r="I38" s="40"/>
      <c r="J38" s="40"/>
      <c r="K38" s="40"/>
      <c r="L38" s="40"/>
      <c r="M38" s="93">
        <v>1620</v>
      </c>
      <c r="N38" s="40"/>
      <c r="O38" s="40"/>
      <c r="P38" s="40"/>
      <c r="Q38" s="40"/>
      <c r="R38" s="41">
        <f t="shared" si="0"/>
        <v>1620</v>
      </c>
      <c r="S38" s="39">
        <f t="shared" si="1"/>
        <v>1</v>
      </c>
      <c r="T38" s="42" t="str">
        <f t="shared" ca="1" si="8"/>
        <v>石元商事(株)</v>
      </c>
      <c r="U38" s="32">
        <f t="shared" si="3"/>
        <v>1749</v>
      </c>
      <c r="V38" s="33">
        <f t="shared" si="4"/>
        <v>129</v>
      </c>
      <c r="W38" s="34" t="str">
        <f t="shared" si="7"/>
        <v/>
      </c>
      <c r="X38" s="35"/>
      <c r="AA38" s="36">
        <f t="shared" si="6"/>
        <v>11</v>
      </c>
    </row>
    <row r="39" spans="1:27" s="14" customFormat="1" ht="35.1" customHeight="1" x14ac:dyDescent="0.15">
      <c r="A39" s="37" t="s">
        <v>69</v>
      </c>
      <c r="B39" s="38" t="s">
        <v>70</v>
      </c>
      <c r="C39" s="39"/>
      <c r="D39" s="40"/>
      <c r="E39" s="40"/>
      <c r="F39" s="40">
        <v>500</v>
      </c>
      <c r="G39" s="40">
        <v>240</v>
      </c>
      <c r="H39" s="40"/>
      <c r="I39" s="93">
        <v>237</v>
      </c>
      <c r="J39" s="40"/>
      <c r="K39" s="40"/>
      <c r="L39" s="40"/>
      <c r="M39" s="40"/>
      <c r="N39" s="40"/>
      <c r="O39" s="40"/>
      <c r="P39" s="40"/>
      <c r="Q39" s="40"/>
      <c r="R39" s="41">
        <f t="shared" ref="R39:R70" si="9">MIN(C39:Q39)</f>
        <v>237</v>
      </c>
      <c r="S39" s="39">
        <f t="shared" ref="S39:S70" si="10">COUNTIF(C39:Q39,R39)</f>
        <v>1</v>
      </c>
      <c r="T39" s="42" t="str">
        <f t="shared" ca="1" si="8"/>
        <v>(有）フタバジム</v>
      </c>
      <c r="U39" s="32">
        <f t="shared" ref="U39:U70" si="11">ROUNDDOWN(R39*1.08,0)</f>
        <v>255</v>
      </c>
      <c r="V39" s="33">
        <f t="shared" ref="V39:V70" si="12">U39-R39</f>
        <v>18</v>
      </c>
      <c r="W39" s="34" t="str">
        <f t="shared" si="7"/>
        <v/>
      </c>
      <c r="X39" s="35"/>
      <c r="AA39" s="36">
        <f t="shared" ref="AA39:AA70" si="13">MATCH(R39,C39:Q39,0)</f>
        <v>7</v>
      </c>
    </row>
    <row r="40" spans="1:27" s="14" customFormat="1" ht="35.1" customHeight="1" x14ac:dyDescent="0.15">
      <c r="A40" s="37" t="s">
        <v>71</v>
      </c>
      <c r="B40" s="38" t="s">
        <v>72</v>
      </c>
      <c r="C40" s="39"/>
      <c r="D40" s="93">
        <v>1080</v>
      </c>
      <c r="E40" s="40"/>
      <c r="F40" s="40">
        <v>2200</v>
      </c>
      <c r="G40" s="40"/>
      <c r="H40" s="40"/>
      <c r="I40" s="40"/>
      <c r="J40" s="40"/>
      <c r="K40" s="40"/>
      <c r="L40" s="40"/>
      <c r="M40" s="40">
        <v>1090</v>
      </c>
      <c r="N40" s="40"/>
      <c r="O40" s="40">
        <v>1500</v>
      </c>
      <c r="P40" s="40"/>
      <c r="Q40" s="40"/>
      <c r="R40" s="41">
        <f t="shared" si="9"/>
        <v>1080</v>
      </c>
      <c r="S40" s="39">
        <f t="shared" si="10"/>
        <v>1</v>
      </c>
      <c r="T40" s="42" t="str">
        <f t="shared" ca="1" si="8"/>
        <v>キンキ文具</v>
      </c>
      <c r="U40" s="32">
        <f t="shared" si="11"/>
        <v>1166</v>
      </c>
      <c r="V40" s="33">
        <f t="shared" si="12"/>
        <v>86</v>
      </c>
      <c r="W40" s="34" t="str">
        <f t="shared" si="7"/>
        <v/>
      </c>
      <c r="X40" s="35"/>
      <c r="AA40" s="36">
        <f t="shared" si="13"/>
        <v>2</v>
      </c>
    </row>
    <row r="41" spans="1:27" s="14" customFormat="1" ht="35.1" customHeight="1" x14ac:dyDescent="0.15">
      <c r="A41" s="37" t="s">
        <v>73</v>
      </c>
      <c r="B41" s="38" t="s">
        <v>74</v>
      </c>
      <c r="C41" s="39"/>
      <c r="D41" s="97">
        <v>890</v>
      </c>
      <c r="E41" s="40"/>
      <c r="F41" s="93">
        <v>890</v>
      </c>
      <c r="G41" s="40"/>
      <c r="H41" s="40"/>
      <c r="I41" s="40"/>
      <c r="J41" s="40"/>
      <c r="K41" s="40"/>
      <c r="L41" s="40"/>
      <c r="M41" s="40"/>
      <c r="N41" s="40"/>
      <c r="O41" s="40">
        <v>1980</v>
      </c>
      <c r="P41" s="40"/>
      <c r="Q41" s="40"/>
      <c r="R41" s="41">
        <f t="shared" si="9"/>
        <v>890</v>
      </c>
      <c r="S41" s="30">
        <f t="shared" si="10"/>
        <v>2</v>
      </c>
      <c r="T41" s="42" t="s">
        <v>202</v>
      </c>
      <c r="U41" s="32">
        <f t="shared" si="11"/>
        <v>961</v>
      </c>
      <c r="V41" s="33">
        <f t="shared" si="12"/>
        <v>71</v>
      </c>
      <c r="W41" s="105" t="str">
        <f t="shared" si="7"/>
        <v>くじ引き</v>
      </c>
      <c r="X41" s="35"/>
      <c r="AA41" s="36">
        <f t="shared" si="13"/>
        <v>2</v>
      </c>
    </row>
    <row r="42" spans="1:27" s="14" customFormat="1" ht="35.1" customHeight="1" x14ac:dyDescent="0.15">
      <c r="A42" s="37" t="s">
        <v>75</v>
      </c>
      <c r="B42" s="38" t="s">
        <v>76</v>
      </c>
      <c r="C42" s="39"/>
      <c r="D42" s="40"/>
      <c r="E42" s="40"/>
      <c r="F42" s="40"/>
      <c r="G42" s="93">
        <v>155</v>
      </c>
      <c r="H42" s="40"/>
      <c r="I42" s="40">
        <v>156</v>
      </c>
      <c r="J42" s="40"/>
      <c r="K42" s="40"/>
      <c r="L42" s="40"/>
      <c r="M42" s="40"/>
      <c r="N42" s="40"/>
      <c r="O42" s="40"/>
      <c r="P42" s="40"/>
      <c r="Q42" s="40"/>
      <c r="R42" s="41">
        <f t="shared" si="9"/>
        <v>155</v>
      </c>
      <c r="S42" s="30">
        <f t="shared" si="10"/>
        <v>1</v>
      </c>
      <c r="T42" s="42" t="str">
        <f t="shared" ref="T42:T84" ca="1" si="14">OFFSET(C42,ROW($C$5)-ROW(C42),AA42-1)</f>
        <v>さのぶん(株)</v>
      </c>
      <c r="U42" s="32">
        <f t="shared" si="11"/>
        <v>167</v>
      </c>
      <c r="V42" s="33">
        <f t="shared" si="12"/>
        <v>12</v>
      </c>
      <c r="W42" s="34" t="str">
        <f t="shared" si="7"/>
        <v/>
      </c>
      <c r="X42" s="35"/>
      <c r="AA42" s="36">
        <f t="shared" si="13"/>
        <v>5</v>
      </c>
    </row>
    <row r="43" spans="1:27" s="14" customFormat="1" ht="35.1" customHeight="1" x14ac:dyDescent="0.15">
      <c r="A43" s="37" t="s">
        <v>77</v>
      </c>
      <c r="B43" s="38" t="s">
        <v>78</v>
      </c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>
        <v>294</v>
      </c>
      <c r="N43" s="40"/>
      <c r="O43" s="40">
        <v>960</v>
      </c>
      <c r="P43" s="40"/>
      <c r="Q43" s="40"/>
      <c r="R43" s="41">
        <f t="shared" si="9"/>
        <v>294</v>
      </c>
      <c r="S43" s="30">
        <f t="shared" si="10"/>
        <v>1</v>
      </c>
      <c r="T43" s="42" t="str">
        <f t="shared" ca="1" si="14"/>
        <v>石元商事(株)</v>
      </c>
      <c r="U43" s="32">
        <f t="shared" si="11"/>
        <v>317</v>
      </c>
      <c r="V43" s="33">
        <f t="shared" si="12"/>
        <v>23</v>
      </c>
      <c r="W43" s="34" t="str">
        <f t="shared" si="7"/>
        <v/>
      </c>
      <c r="X43" s="35"/>
      <c r="AA43" s="36">
        <f t="shared" si="13"/>
        <v>11</v>
      </c>
    </row>
    <row r="44" spans="1:27" s="46" customFormat="1" ht="35.1" customHeight="1" x14ac:dyDescent="0.15">
      <c r="A44" s="37" t="s">
        <v>79</v>
      </c>
      <c r="B44" s="38" t="s">
        <v>170</v>
      </c>
      <c r="C44" s="39"/>
      <c r="D44" s="40"/>
      <c r="E44" s="40"/>
      <c r="F44" s="40">
        <v>1020</v>
      </c>
      <c r="G44" s="40"/>
      <c r="H44" s="40"/>
      <c r="I44" s="40"/>
      <c r="J44" s="40"/>
      <c r="K44" s="93">
        <v>340</v>
      </c>
      <c r="L44" s="40">
        <v>575</v>
      </c>
      <c r="M44" s="40"/>
      <c r="N44" s="40"/>
      <c r="O44" s="40">
        <v>1100</v>
      </c>
      <c r="P44" s="40"/>
      <c r="Q44" s="40"/>
      <c r="R44" s="41">
        <f t="shared" si="9"/>
        <v>340</v>
      </c>
      <c r="S44" s="30">
        <f t="shared" si="10"/>
        <v>1</v>
      </c>
      <c r="T44" s="42" t="str">
        <f t="shared" ca="1" si="14"/>
        <v>(株)ヤスダ</v>
      </c>
      <c r="U44" s="32">
        <f t="shared" si="11"/>
        <v>367</v>
      </c>
      <c r="V44" s="33">
        <f t="shared" si="12"/>
        <v>27</v>
      </c>
      <c r="W44" s="34" t="str">
        <f t="shared" si="7"/>
        <v/>
      </c>
      <c r="X44" s="45"/>
      <c r="AA44" s="36">
        <f t="shared" si="13"/>
        <v>9</v>
      </c>
    </row>
    <row r="45" spans="1:27" s="14" customFormat="1" ht="35.1" customHeight="1" x14ac:dyDescent="0.15">
      <c r="A45" s="37" t="s">
        <v>80</v>
      </c>
      <c r="B45" s="38" t="s">
        <v>171</v>
      </c>
      <c r="C45" s="39"/>
      <c r="D45" s="40"/>
      <c r="E45" s="40"/>
      <c r="F45" s="40">
        <v>880</v>
      </c>
      <c r="G45" s="40"/>
      <c r="H45" s="40"/>
      <c r="I45" s="40"/>
      <c r="J45" s="40"/>
      <c r="K45" s="93">
        <v>225</v>
      </c>
      <c r="L45" s="40">
        <v>410</v>
      </c>
      <c r="M45" s="40"/>
      <c r="N45" s="40"/>
      <c r="O45" s="40">
        <v>1080</v>
      </c>
      <c r="P45" s="40"/>
      <c r="Q45" s="40"/>
      <c r="R45" s="41">
        <f t="shared" si="9"/>
        <v>225</v>
      </c>
      <c r="S45" s="30">
        <f t="shared" si="10"/>
        <v>1</v>
      </c>
      <c r="T45" s="42" t="str">
        <f t="shared" ca="1" si="14"/>
        <v>(株)ヤスダ</v>
      </c>
      <c r="U45" s="32">
        <f t="shared" si="11"/>
        <v>243</v>
      </c>
      <c r="V45" s="33">
        <f t="shared" si="12"/>
        <v>18</v>
      </c>
      <c r="W45" s="34" t="str">
        <f t="shared" si="7"/>
        <v/>
      </c>
      <c r="X45" s="35"/>
      <c r="AA45" s="36">
        <f t="shared" si="13"/>
        <v>9</v>
      </c>
    </row>
    <row r="46" spans="1:27" s="14" customFormat="1" ht="35.1" customHeight="1" x14ac:dyDescent="0.15">
      <c r="A46" s="37" t="s">
        <v>81</v>
      </c>
      <c r="B46" s="38" t="s">
        <v>172</v>
      </c>
      <c r="C46" s="39"/>
      <c r="D46" s="40"/>
      <c r="E46" s="40"/>
      <c r="F46" s="40">
        <v>530</v>
      </c>
      <c r="G46" s="40"/>
      <c r="H46" s="40"/>
      <c r="I46" s="40"/>
      <c r="J46" s="40"/>
      <c r="K46" s="93">
        <v>160</v>
      </c>
      <c r="L46" s="40">
        <v>250</v>
      </c>
      <c r="M46" s="40"/>
      <c r="N46" s="40"/>
      <c r="O46" s="40"/>
      <c r="P46" s="40"/>
      <c r="Q46" s="40"/>
      <c r="R46" s="41">
        <f t="shared" si="9"/>
        <v>160</v>
      </c>
      <c r="S46" s="30">
        <f t="shared" si="10"/>
        <v>1</v>
      </c>
      <c r="T46" s="42" t="str">
        <f t="shared" ca="1" si="14"/>
        <v>(株)ヤスダ</v>
      </c>
      <c r="U46" s="32">
        <f t="shared" si="11"/>
        <v>172</v>
      </c>
      <c r="V46" s="33">
        <f t="shared" si="12"/>
        <v>12</v>
      </c>
      <c r="W46" s="34" t="str">
        <f t="shared" si="7"/>
        <v/>
      </c>
      <c r="X46" s="35"/>
      <c r="AA46" s="36">
        <f t="shared" si="13"/>
        <v>9</v>
      </c>
    </row>
    <row r="47" spans="1:27" s="14" customFormat="1" ht="35.1" customHeight="1" x14ac:dyDescent="0.15">
      <c r="A47" s="37" t="s">
        <v>82</v>
      </c>
      <c r="B47" s="38" t="s">
        <v>83</v>
      </c>
      <c r="C47" s="39"/>
      <c r="D47" s="40"/>
      <c r="E47" s="40"/>
      <c r="F47" s="40">
        <v>540</v>
      </c>
      <c r="G47" s="40"/>
      <c r="H47" s="40"/>
      <c r="I47" s="40"/>
      <c r="J47" s="40"/>
      <c r="K47" s="93">
        <v>153</v>
      </c>
      <c r="L47" s="40">
        <v>214</v>
      </c>
      <c r="M47" s="40"/>
      <c r="N47" s="40"/>
      <c r="O47" s="40"/>
      <c r="P47" s="40"/>
      <c r="Q47" s="40"/>
      <c r="R47" s="41">
        <f t="shared" si="9"/>
        <v>153</v>
      </c>
      <c r="S47" s="30">
        <f t="shared" si="10"/>
        <v>1</v>
      </c>
      <c r="T47" s="42" t="str">
        <f t="shared" ca="1" si="14"/>
        <v>(株)ヤスダ</v>
      </c>
      <c r="U47" s="32">
        <f t="shared" si="11"/>
        <v>165</v>
      </c>
      <c r="V47" s="33">
        <f t="shared" si="12"/>
        <v>12</v>
      </c>
      <c r="W47" s="34" t="str">
        <f t="shared" ref="W47:W78" si="15">IF(S47=1,"","くじ引き")</f>
        <v/>
      </c>
      <c r="X47" s="35"/>
      <c r="AA47" s="36">
        <f t="shared" si="13"/>
        <v>9</v>
      </c>
    </row>
    <row r="48" spans="1:27" s="14" customFormat="1" ht="35.1" customHeight="1" x14ac:dyDescent="0.15">
      <c r="A48" s="37" t="s">
        <v>84</v>
      </c>
      <c r="B48" s="38" t="s">
        <v>173</v>
      </c>
      <c r="C48" s="39"/>
      <c r="D48" s="40"/>
      <c r="E48" s="40"/>
      <c r="F48" s="40">
        <v>330</v>
      </c>
      <c r="G48" s="40"/>
      <c r="H48" s="40"/>
      <c r="I48" s="40"/>
      <c r="J48" s="40"/>
      <c r="K48" s="40"/>
      <c r="L48" s="93">
        <v>180</v>
      </c>
      <c r="M48" s="40"/>
      <c r="N48" s="40"/>
      <c r="O48" s="40"/>
      <c r="P48" s="40"/>
      <c r="Q48" s="40"/>
      <c r="R48" s="41">
        <f t="shared" si="9"/>
        <v>180</v>
      </c>
      <c r="S48" s="30">
        <f t="shared" si="10"/>
        <v>1</v>
      </c>
      <c r="T48" s="42" t="str">
        <f t="shared" ca="1" si="14"/>
        <v>イケマンファーム(株)</v>
      </c>
      <c r="U48" s="32">
        <f t="shared" si="11"/>
        <v>194</v>
      </c>
      <c r="V48" s="33">
        <f t="shared" si="12"/>
        <v>14</v>
      </c>
      <c r="W48" s="34" t="str">
        <f t="shared" si="15"/>
        <v/>
      </c>
      <c r="X48" s="35"/>
      <c r="AA48" s="36">
        <f t="shared" si="13"/>
        <v>10</v>
      </c>
    </row>
    <row r="49" spans="1:27" s="14" customFormat="1" ht="35.1" customHeight="1" x14ac:dyDescent="0.15">
      <c r="A49" s="37" t="s">
        <v>85</v>
      </c>
      <c r="B49" s="38" t="s">
        <v>174</v>
      </c>
      <c r="C49" s="39"/>
      <c r="D49" s="40"/>
      <c r="E49" s="40"/>
      <c r="F49" s="40">
        <v>170</v>
      </c>
      <c r="G49" s="40"/>
      <c r="H49" s="40"/>
      <c r="I49" s="40"/>
      <c r="J49" s="40"/>
      <c r="K49" s="40"/>
      <c r="L49" s="93">
        <v>105</v>
      </c>
      <c r="M49" s="40"/>
      <c r="N49" s="40"/>
      <c r="O49" s="40"/>
      <c r="P49" s="40"/>
      <c r="Q49" s="40"/>
      <c r="R49" s="41">
        <f t="shared" si="9"/>
        <v>105</v>
      </c>
      <c r="S49" s="30">
        <f t="shared" si="10"/>
        <v>1</v>
      </c>
      <c r="T49" s="42" t="str">
        <f t="shared" ca="1" si="14"/>
        <v>イケマンファーム(株)</v>
      </c>
      <c r="U49" s="32">
        <f t="shared" si="11"/>
        <v>113</v>
      </c>
      <c r="V49" s="33">
        <f t="shared" si="12"/>
        <v>8</v>
      </c>
      <c r="W49" s="34" t="str">
        <f t="shared" si="15"/>
        <v/>
      </c>
      <c r="X49" s="35"/>
      <c r="AA49" s="36">
        <f t="shared" si="13"/>
        <v>10</v>
      </c>
    </row>
    <row r="50" spans="1:27" s="14" customFormat="1" ht="35.1" customHeight="1" x14ac:dyDescent="0.15">
      <c r="A50" s="37" t="s">
        <v>86</v>
      </c>
      <c r="B50" s="38" t="s">
        <v>175</v>
      </c>
      <c r="C50" s="94">
        <v>860</v>
      </c>
      <c r="D50" s="40"/>
      <c r="E50" s="40"/>
      <c r="F50" s="40"/>
      <c r="G50" s="40"/>
      <c r="H50" s="40"/>
      <c r="I50" s="40"/>
      <c r="J50" s="40"/>
      <c r="K50" s="40"/>
      <c r="L50" s="40">
        <v>1158</v>
      </c>
      <c r="M50" s="40"/>
      <c r="N50" s="40"/>
      <c r="O50" s="40">
        <v>2280</v>
      </c>
      <c r="P50" s="40"/>
      <c r="Q50" s="40"/>
      <c r="R50" s="41">
        <f t="shared" si="9"/>
        <v>860</v>
      </c>
      <c r="S50" s="30">
        <f t="shared" si="10"/>
        <v>1</v>
      </c>
      <c r="T50" s="42" t="str">
        <f t="shared" ca="1" si="14"/>
        <v>(株)宗石商会</v>
      </c>
      <c r="U50" s="32">
        <f t="shared" si="11"/>
        <v>928</v>
      </c>
      <c r="V50" s="33">
        <f t="shared" si="12"/>
        <v>68</v>
      </c>
      <c r="W50" s="34" t="str">
        <f t="shared" si="15"/>
        <v/>
      </c>
      <c r="X50" s="35"/>
      <c r="AA50" s="36">
        <f t="shared" si="13"/>
        <v>1</v>
      </c>
    </row>
    <row r="51" spans="1:27" s="14" customFormat="1" ht="35.1" customHeight="1" x14ac:dyDescent="0.15">
      <c r="A51" s="37" t="s">
        <v>87</v>
      </c>
      <c r="B51" s="38" t="s">
        <v>176</v>
      </c>
      <c r="C51" s="94">
        <v>740</v>
      </c>
      <c r="D51" s="40"/>
      <c r="E51" s="40"/>
      <c r="F51" s="40"/>
      <c r="G51" s="40"/>
      <c r="H51" s="40"/>
      <c r="I51" s="40"/>
      <c r="J51" s="40"/>
      <c r="K51" s="40"/>
      <c r="L51" s="40">
        <v>936</v>
      </c>
      <c r="M51" s="40"/>
      <c r="N51" s="40"/>
      <c r="O51" s="40">
        <v>1980</v>
      </c>
      <c r="P51" s="40"/>
      <c r="Q51" s="40"/>
      <c r="R51" s="41">
        <f t="shared" si="9"/>
        <v>740</v>
      </c>
      <c r="S51" s="30">
        <f t="shared" si="10"/>
        <v>1</v>
      </c>
      <c r="T51" s="42" t="str">
        <f t="shared" ca="1" si="14"/>
        <v>(株)宗石商会</v>
      </c>
      <c r="U51" s="32">
        <f t="shared" si="11"/>
        <v>799</v>
      </c>
      <c r="V51" s="33">
        <f t="shared" si="12"/>
        <v>59</v>
      </c>
      <c r="W51" s="34" t="str">
        <f t="shared" si="15"/>
        <v/>
      </c>
      <c r="X51" s="35"/>
      <c r="AA51" s="36">
        <f t="shared" si="13"/>
        <v>1</v>
      </c>
    </row>
    <row r="52" spans="1:27" s="14" customFormat="1" ht="35.1" customHeight="1" x14ac:dyDescent="0.15">
      <c r="A52" s="37" t="s">
        <v>88</v>
      </c>
      <c r="B52" s="38" t="s">
        <v>177</v>
      </c>
      <c r="C52" s="94">
        <v>590</v>
      </c>
      <c r="D52" s="40"/>
      <c r="E52" s="40"/>
      <c r="F52" s="40"/>
      <c r="G52" s="40"/>
      <c r="H52" s="40"/>
      <c r="I52" s="40"/>
      <c r="J52" s="40"/>
      <c r="K52" s="40"/>
      <c r="L52" s="40">
        <v>748</v>
      </c>
      <c r="M52" s="40"/>
      <c r="N52" s="40"/>
      <c r="O52" s="40">
        <v>1680</v>
      </c>
      <c r="P52" s="40"/>
      <c r="Q52" s="40"/>
      <c r="R52" s="41">
        <f t="shared" si="9"/>
        <v>590</v>
      </c>
      <c r="S52" s="30">
        <f t="shared" si="10"/>
        <v>1</v>
      </c>
      <c r="T52" s="42" t="str">
        <f t="shared" ca="1" si="14"/>
        <v>(株)宗石商会</v>
      </c>
      <c r="U52" s="32">
        <f t="shared" si="11"/>
        <v>637</v>
      </c>
      <c r="V52" s="33">
        <f t="shared" si="12"/>
        <v>47</v>
      </c>
      <c r="W52" s="34" t="str">
        <f t="shared" si="15"/>
        <v/>
      </c>
      <c r="X52" s="35"/>
      <c r="AA52" s="36">
        <f t="shared" si="13"/>
        <v>1</v>
      </c>
    </row>
    <row r="53" spans="1:27" s="14" customFormat="1" ht="35.1" customHeight="1" x14ac:dyDescent="0.15">
      <c r="A53" s="37" t="s">
        <v>89</v>
      </c>
      <c r="B53" s="38" t="s">
        <v>90</v>
      </c>
      <c r="C53" s="39"/>
      <c r="D53" s="40"/>
      <c r="E53" s="40"/>
      <c r="F53" s="40">
        <v>2750</v>
      </c>
      <c r="G53" s="40"/>
      <c r="H53" s="40"/>
      <c r="I53" s="40"/>
      <c r="J53" s="40"/>
      <c r="K53" s="40"/>
      <c r="L53" s="40"/>
      <c r="M53" s="93">
        <v>1925</v>
      </c>
      <c r="N53" s="40"/>
      <c r="O53" s="40"/>
      <c r="P53" s="40"/>
      <c r="Q53" s="40"/>
      <c r="R53" s="41">
        <f t="shared" si="9"/>
        <v>1925</v>
      </c>
      <c r="S53" s="30">
        <f t="shared" si="10"/>
        <v>1</v>
      </c>
      <c r="T53" s="42" t="str">
        <f t="shared" ca="1" si="14"/>
        <v>石元商事(株)</v>
      </c>
      <c r="U53" s="32">
        <f t="shared" si="11"/>
        <v>2079</v>
      </c>
      <c r="V53" s="33">
        <f t="shared" si="12"/>
        <v>154</v>
      </c>
      <c r="W53" s="34" t="str">
        <f t="shared" si="15"/>
        <v/>
      </c>
      <c r="X53" s="35"/>
      <c r="AA53" s="36">
        <f t="shared" si="13"/>
        <v>11</v>
      </c>
    </row>
    <row r="54" spans="1:27" s="14" customFormat="1" ht="35.1" customHeight="1" x14ac:dyDescent="0.15">
      <c r="A54" s="37" t="s">
        <v>91</v>
      </c>
      <c r="B54" s="38" t="s">
        <v>92</v>
      </c>
      <c r="C54" s="39"/>
      <c r="D54" s="40"/>
      <c r="E54" s="40"/>
      <c r="F54" s="40"/>
      <c r="G54" s="93">
        <v>1650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1">
        <f t="shared" si="9"/>
        <v>1650</v>
      </c>
      <c r="S54" s="30">
        <f t="shared" si="10"/>
        <v>1</v>
      </c>
      <c r="T54" s="42" t="str">
        <f t="shared" ca="1" si="14"/>
        <v>さのぶん(株)</v>
      </c>
      <c r="U54" s="32">
        <f t="shared" si="11"/>
        <v>1782</v>
      </c>
      <c r="V54" s="33">
        <f t="shared" si="12"/>
        <v>132</v>
      </c>
      <c r="W54" s="34" t="str">
        <f t="shared" si="15"/>
        <v/>
      </c>
      <c r="X54" s="35"/>
      <c r="AA54" s="36">
        <f t="shared" si="13"/>
        <v>5</v>
      </c>
    </row>
    <row r="55" spans="1:27" s="14" customFormat="1" ht="35.1" customHeight="1" x14ac:dyDescent="0.15">
      <c r="A55" s="37" t="s">
        <v>93</v>
      </c>
      <c r="B55" s="38" t="s">
        <v>94</v>
      </c>
      <c r="C55" s="39"/>
      <c r="D55" s="40"/>
      <c r="E55" s="40"/>
      <c r="F55" s="40"/>
      <c r="G55" s="93">
        <v>117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1">
        <f t="shared" si="9"/>
        <v>117</v>
      </c>
      <c r="S55" s="30">
        <f t="shared" si="10"/>
        <v>1</v>
      </c>
      <c r="T55" s="42" t="str">
        <f t="shared" ca="1" si="14"/>
        <v>さのぶん(株)</v>
      </c>
      <c r="U55" s="32">
        <f t="shared" si="11"/>
        <v>126</v>
      </c>
      <c r="V55" s="33">
        <f t="shared" si="12"/>
        <v>9</v>
      </c>
      <c r="W55" s="34" t="str">
        <f t="shared" si="15"/>
        <v/>
      </c>
      <c r="X55" s="35"/>
      <c r="AA55" s="36">
        <f t="shared" si="13"/>
        <v>5</v>
      </c>
    </row>
    <row r="56" spans="1:27" s="14" customFormat="1" ht="35.1" customHeight="1" x14ac:dyDescent="0.15">
      <c r="A56" s="37" t="s">
        <v>95</v>
      </c>
      <c r="B56" s="38" t="s">
        <v>96</v>
      </c>
      <c r="C56" s="39"/>
      <c r="D56" s="40"/>
      <c r="E56" s="40"/>
      <c r="F56" s="40"/>
      <c r="G56" s="93">
        <v>210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1">
        <f t="shared" si="9"/>
        <v>210</v>
      </c>
      <c r="S56" s="30">
        <f t="shared" si="10"/>
        <v>1</v>
      </c>
      <c r="T56" s="42" t="str">
        <f t="shared" ca="1" si="14"/>
        <v>さのぶん(株)</v>
      </c>
      <c r="U56" s="32">
        <f t="shared" si="11"/>
        <v>226</v>
      </c>
      <c r="V56" s="33">
        <f t="shared" si="12"/>
        <v>16</v>
      </c>
      <c r="W56" s="34" t="str">
        <f t="shared" si="15"/>
        <v/>
      </c>
      <c r="X56" s="35"/>
      <c r="AA56" s="36">
        <f t="shared" si="13"/>
        <v>5</v>
      </c>
    </row>
    <row r="57" spans="1:27" s="14" customFormat="1" ht="35.1" customHeight="1" x14ac:dyDescent="0.15">
      <c r="A57" s="37" t="s">
        <v>97</v>
      </c>
      <c r="B57" s="38" t="s">
        <v>98</v>
      </c>
      <c r="C57" s="39"/>
      <c r="D57" s="40"/>
      <c r="E57" s="40"/>
      <c r="F57" s="40">
        <v>700</v>
      </c>
      <c r="G57" s="40"/>
      <c r="H57" s="40"/>
      <c r="I57" s="40"/>
      <c r="J57" s="40"/>
      <c r="K57" s="40"/>
      <c r="L57" s="93">
        <v>403</v>
      </c>
      <c r="M57" s="40"/>
      <c r="N57" s="40"/>
      <c r="O57" s="40"/>
      <c r="P57" s="40"/>
      <c r="Q57" s="40"/>
      <c r="R57" s="41">
        <f t="shared" si="9"/>
        <v>403</v>
      </c>
      <c r="S57" s="30">
        <f t="shared" si="10"/>
        <v>1</v>
      </c>
      <c r="T57" s="42" t="str">
        <f t="shared" ca="1" si="14"/>
        <v>イケマンファーム(株)</v>
      </c>
      <c r="U57" s="32">
        <f t="shared" si="11"/>
        <v>435</v>
      </c>
      <c r="V57" s="33">
        <f t="shared" si="12"/>
        <v>32</v>
      </c>
      <c r="W57" s="34" t="str">
        <f t="shared" si="15"/>
        <v/>
      </c>
      <c r="X57" s="35"/>
      <c r="AA57" s="36">
        <f t="shared" si="13"/>
        <v>10</v>
      </c>
    </row>
    <row r="58" spans="1:27" s="14" customFormat="1" ht="35.1" customHeight="1" x14ac:dyDescent="0.15">
      <c r="A58" s="37" t="s">
        <v>99</v>
      </c>
      <c r="B58" s="38" t="s">
        <v>100</v>
      </c>
      <c r="C58" s="39">
        <v>720</v>
      </c>
      <c r="D58" s="40"/>
      <c r="E58" s="40"/>
      <c r="F58" s="40">
        <v>1305</v>
      </c>
      <c r="G58" s="40">
        <v>590</v>
      </c>
      <c r="H58" s="40"/>
      <c r="I58" s="40"/>
      <c r="J58" s="40"/>
      <c r="K58" s="40"/>
      <c r="L58" s="40"/>
      <c r="M58" s="40">
        <v>550</v>
      </c>
      <c r="N58" s="40"/>
      <c r="O58" s="93">
        <v>520</v>
      </c>
      <c r="P58" s="40"/>
      <c r="Q58" s="40"/>
      <c r="R58" s="41">
        <f t="shared" si="9"/>
        <v>520</v>
      </c>
      <c r="S58" s="30">
        <f t="shared" si="10"/>
        <v>1</v>
      </c>
      <c r="T58" s="42" t="str">
        <f t="shared" ca="1" si="14"/>
        <v>羽曳野金庫店</v>
      </c>
      <c r="U58" s="32">
        <f t="shared" si="11"/>
        <v>561</v>
      </c>
      <c r="V58" s="33">
        <f t="shared" si="12"/>
        <v>41</v>
      </c>
      <c r="W58" s="34" t="str">
        <f t="shared" si="15"/>
        <v/>
      </c>
      <c r="X58" s="35"/>
      <c r="AA58" s="36">
        <f t="shared" si="13"/>
        <v>13</v>
      </c>
    </row>
    <row r="59" spans="1:27" s="14" customFormat="1" ht="35.1" customHeight="1" x14ac:dyDescent="0.15">
      <c r="A59" s="37" t="s">
        <v>101</v>
      </c>
      <c r="B59" s="38" t="s">
        <v>102</v>
      </c>
      <c r="C59" s="39"/>
      <c r="D59" s="40"/>
      <c r="E59" s="40"/>
      <c r="F59" s="40">
        <v>739</v>
      </c>
      <c r="G59" s="40">
        <v>375</v>
      </c>
      <c r="H59" s="40"/>
      <c r="I59" s="40"/>
      <c r="J59" s="40"/>
      <c r="K59" s="40"/>
      <c r="L59" s="40"/>
      <c r="M59" s="93">
        <v>374</v>
      </c>
      <c r="N59" s="40"/>
      <c r="O59" s="40"/>
      <c r="P59" s="40"/>
      <c r="Q59" s="40"/>
      <c r="R59" s="41">
        <f t="shared" si="9"/>
        <v>374</v>
      </c>
      <c r="S59" s="30">
        <f t="shared" si="10"/>
        <v>1</v>
      </c>
      <c r="T59" s="42" t="str">
        <f t="shared" ca="1" si="14"/>
        <v>石元商事(株)</v>
      </c>
      <c r="U59" s="32">
        <f t="shared" si="11"/>
        <v>403</v>
      </c>
      <c r="V59" s="33">
        <f t="shared" si="12"/>
        <v>29</v>
      </c>
      <c r="W59" s="34" t="str">
        <f t="shared" si="15"/>
        <v/>
      </c>
      <c r="X59" s="35"/>
      <c r="AA59" s="36">
        <f t="shared" si="13"/>
        <v>11</v>
      </c>
    </row>
    <row r="60" spans="1:27" s="14" customFormat="1" ht="35.1" customHeight="1" x14ac:dyDescent="0.15">
      <c r="A60" s="37" t="s">
        <v>103</v>
      </c>
      <c r="B60" s="38" t="s">
        <v>104</v>
      </c>
      <c r="C60" s="39"/>
      <c r="D60" s="40"/>
      <c r="E60" s="40"/>
      <c r="F60" s="40">
        <v>739</v>
      </c>
      <c r="G60" s="93">
        <v>440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1">
        <f t="shared" si="9"/>
        <v>440</v>
      </c>
      <c r="S60" s="30">
        <f t="shared" si="10"/>
        <v>1</v>
      </c>
      <c r="T60" s="42" t="str">
        <f t="shared" ca="1" si="14"/>
        <v>さのぶん(株)</v>
      </c>
      <c r="U60" s="32">
        <f t="shared" si="11"/>
        <v>475</v>
      </c>
      <c r="V60" s="33">
        <f t="shared" si="12"/>
        <v>35</v>
      </c>
      <c r="W60" s="34" t="str">
        <f t="shared" si="15"/>
        <v/>
      </c>
      <c r="X60" s="35"/>
      <c r="AA60" s="36">
        <f t="shared" si="13"/>
        <v>5</v>
      </c>
    </row>
    <row r="61" spans="1:27" s="14" customFormat="1" ht="35.1" customHeight="1" x14ac:dyDescent="0.15">
      <c r="A61" s="37" t="s">
        <v>105</v>
      </c>
      <c r="B61" s="38" t="s">
        <v>106</v>
      </c>
      <c r="C61" s="94">
        <v>1100</v>
      </c>
      <c r="D61" s="40"/>
      <c r="E61" s="40"/>
      <c r="F61" s="40">
        <v>2040</v>
      </c>
      <c r="G61" s="40">
        <v>1175</v>
      </c>
      <c r="H61" s="40"/>
      <c r="I61" s="40"/>
      <c r="J61" s="40"/>
      <c r="K61" s="40">
        <v>1180</v>
      </c>
      <c r="L61" s="40"/>
      <c r="M61" s="40"/>
      <c r="N61" s="40">
        <v>1180</v>
      </c>
      <c r="O61" s="40">
        <v>1800</v>
      </c>
      <c r="P61" s="40"/>
      <c r="Q61" s="40"/>
      <c r="R61" s="41">
        <f t="shared" si="9"/>
        <v>1100</v>
      </c>
      <c r="S61" s="30">
        <f t="shared" si="10"/>
        <v>1</v>
      </c>
      <c r="T61" s="42" t="str">
        <f t="shared" ca="1" si="14"/>
        <v>(株)宗石商会</v>
      </c>
      <c r="U61" s="32">
        <f t="shared" si="11"/>
        <v>1188</v>
      </c>
      <c r="V61" s="33">
        <f t="shared" si="12"/>
        <v>88</v>
      </c>
      <c r="W61" s="34" t="str">
        <f t="shared" si="15"/>
        <v/>
      </c>
      <c r="X61" s="35"/>
      <c r="AA61" s="36">
        <f t="shared" si="13"/>
        <v>1</v>
      </c>
    </row>
    <row r="62" spans="1:27" s="14" customFormat="1" ht="35.1" customHeight="1" x14ac:dyDescent="0.15">
      <c r="A62" s="37" t="s">
        <v>107</v>
      </c>
      <c r="B62" s="38" t="s">
        <v>178</v>
      </c>
      <c r="C62" s="39"/>
      <c r="D62" s="40"/>
      <c r="E62" s="40"/>
      <c r="F62" s="40">
        <v>735</v>
      </c>
      <c r="G62" s="40"/>
      <c r="H62" s="40"/>
      <c r="I62" s="40"/>
      <c r="J62" s="40">
        <v>572</v>
      </c>
      <c r="K62" s="40"/>
      <c r="L62" s="93">
        <v>550</v>
      </c>
      <c r="M62" s="40"/>
      <c r="N62" s="40"/>
      <c r="O62" s="40"/>
      <c r="P62" s="40"/>
      <c r="Q62" s="40"/>
      <c r="R62" s="41">
        <f t="shared" si="9"/>
        <v>550</v>
      </c>
      <c r="S62" s="30">
        <f t="shared" si="10"/>
        <v>1</v>
      </c>
      <c r="T62" s="42" t="str">
        <f t="shared" ca="1" si="14"/>
        <v>イケマンファーム(株)</v>
      </c>
      <c r="U62" s="32">
        <f t="shared" si="11"/>
        <v>594</v>
      </c>
      <c r="V62" s="33">
        <f t="shared" si="12"/>
        <v>44</v>
      </c>
      <c r="W62" s="34" t="str">
        <f t="shared" si="15"/>
        <v/>
      </c>
      <c r="X62" s="35"/>
      <c r="AA62" s="36">
        <f t="shared" si="13"/>
        <v>10</v>
      </c>
    </row>
    <row r="63" spans="1:27" s="14" customFormat="1" ht="35.1" customHeight="1" x14ac:dyDescent="0.15">
      <c r="A63" s="37" t="s">
        <v>108</v>
      </c>
      <c r="B63" s="38" t="s">
        <v>179</v>
      </c>
      <c r="C63" s="39"/>
      <c r="D63" s="40"/>
      <c r="E63" s="40"/>
      <c r="F63" s="40">
        <v>1155</v>
      </c>
      <c r="G63" s="40"/>
      <c r="H63" s="40"/>
      <c r="I63" s="40"/>
      <c r="J63" s="40">
        <v>899</v>
      </c>
      <c r="K63" s="40"/>
      <c r="L63" s="93">
        <v>770</v>
      </c>
      <c r="M63" s="40"/>
      <c r="N63" s="40"/>
      <c r="O63" s="40"/>
      <c r="P63" s="40"/>
      <c r="Q63" s="40"/>
      <c r="R63" s="41">
        <f t="shared" si="9"/>
        <v>770</v>
      </c>
      <c r="S63" s="30">
        <f t="shared" si="10"/>
        <v>1</v>
      </c>
      <c r="T63" s="42" t="str">
        <f t="shared" ca="1" si="14"/>
        <v>イケマンファーム(株)</v>
      </c>
      <c r="U63" s="32">
        <f t="shared" si="11"/>
        <v>831</v>
      </c>
      <c r="V63" s="33">
        <f t="shared" si="12"/>
        <v>61</v>
      </c>
      <c r="W63" s="34" t="str">
        <f t="shared" si="15"/>
        <v/>
      </c>
      <c r="X63" s="35"/>
      <c r="AA63" s="36">
        <f t="shared" si="13"/>
        <v>10</v>
      </c>
    </row>
    <row r="64" spans="1:27" s="14" customFormat="1" ht="35.1" customHeight="1" x14ac:dyDescent="0.15">
      <c r="A64" s="37" t="s">
        <v>109</v>
      </c>
      <c r="B64" s="38" t="s">
        <v>180</v>
      </c>
      <c r="C64" s="39"/>
      <c r="D64" s="40"/>
      <c r="E64" s="40"/>
      <c r="F64" s="40">
        <v>1585</v>
      </c>
      <c r="G64" s="40"/>
      <c r="H64" s="40"/>
      <c r="I64" s="40"/>
      <c r="J64" s="40">
        <v>1226</v>
      </c>
      <c r="K64" s="40"/>
      <c r="L64" s="93">
        <v>1045</v>
      </c>
      <c r="M64" s="40"/>
      <c r="N64" s="40"/>
      <c r="O64" s="40"/>
      <c r="P64" s="40"/>
      <c r="Q64" s="40"/>
      <c r="R64" s="41">
        <f t="shared" si="9"/>
        <v>1045</v>
      </c>
      <c r="S64" s="30">
        <f t="shared" si="10"/>
        <v>1</v>
      </c>
      <c r="T64" s="42" t="str">
        <f t="shared" ca="1" si="14"/>
        <v>イケマンファーム(株)</v>
      </c>
      <c r="U64" s="32">
        <f t="shared" si="11"/>
        <v>1128</v>
      </c>
      <c r="V64" s="33">
        <f t="shared" si="12"/>
        <v>83</v>
      </c>
      <c r="W64" s="34" t="str">
        <f t="shared" si="15"/>
        <v/>
      </c>
      <c r="X64" s="35"/>
      <c r="AA64" s="36">
        <f t="shared" si="13"/>
        <v>10</v>
      </c>
    </row>
    <row r="65" spans="1:27" s="14" customFormat="1" ht="35.1" customHeight="1" x14ac:dyDescent="0.15">
      <c r="A65" s="37" t="s">
        <v>110</v>
      </c>
      <c r="B65" s="38" t="s">
        <v>111</v>
      </c>
      <c r="C65" s="39"/>
      <c r="D65" s="40"/>
      <c r="E65" s="40"/>
      <c r="F65" s="40">
        <v>123</v>
      </c>
      <c r="G65" s="40"/>
      <c r="H65" s="40"/>
      <c r="I65" s="40"/>
      <c r="J65" s="40"/>
      <c r="K65" s="40"/>
      <c r="L65" s="40"/>
      <c r="M65" s="93">
        <v>99</v>
      </c>
      <c r="N65" s="40"/>
      <c r="O65" s="40"/>
      <c r="P65" s="40"/>
      <c r="Q65" s="40"/>
      <c r="R65" s="41">
        <f t="shared" si="9"/>
        <v>99</v>
      </c>
      <c r="S65" s="30">
        <f t="shared" si="10"/>
        <v>1</v>
      </c>
      <c r="T65" s="42" t="str">
        <f t="shared" ca="1" si="14"/>
        <v>石元商事(株)</v>
      </c>
      <c r="U65" s="32">
        <f t="shared" si="11"/>
        <v>106</v>
      </c>
      <c r="V65" s="33">
        <f t="shared" si="12"/>
        <v>7</v>
      </c>
      <c r="W65" s="34" t="str">
        <f t="shared" si="15"/>
        <v/>
      </c>
      <c r="X65" s="35"/>
      <c r="AA65" s="36">
        <f t="shared" si="13"/>
        <v>11</v>
      </c>
    </row>
    <row r="66" spans="1:27" s="14" customFormat="1" ht="35.1" customHeight="1" x14ac:dyDescent="0.15">
      <c r="A66" s="37" t="s">
        <v>112</v>
      </c>
      <c r="B66" s="38" t="s">
        <v>118</v>
      </c>
      <c r="C66" s="39"/>
      <c r="D66" s="93">
        <v>95</v>
      </c>
      <c r="E66" s="40"/>
      <c r="F66" s="40"/>
      <c r="G66" s="40"/>
      <c r="H66" s="40"/>
      <c r="I66" s="40">
        <v>96</v>
      </c>
      <c r="J66" s="40"/>
      <c r="K66" s="40"/>
      <c r="L66" s="40"/>
      <c r="M66" s="40"/>
      <c r="N66" s="40">
        <v>96</v>
      </c>
      <c r="O66" s="40">
        <v>264</v>
      </c>
      <c r="P66" s="40"/>
      <c r="Q66" s="40"/>
      <c r="R66" s="41">
        <f t="shared" si="9"/>
        <v>95</v>
      </c>
      <c r="S66" s="30">
        <f t="shared" si="10"/>
        <v>1</v>
      </c>
      <c r="T66" s="42" t="str">
        <f t="shared" ca="1" si="14"/>
        <v>キンキ文具</v>
      </c>
      <c r="U66" s="32">
        <f t="shared" si="11"/>
        <v>102</v>
      </c>
      <c r="V66" s="33">
        <f t="shared" si="12"/>
        <v>7</v>
      </c>
      <c r="W66" s="34" t="str">
        <f t="shared" si="15"/>
        <v/>
      </c>
      <c r="X66" s="35"/>
      <c r="AA66" s="36">
        <f t="shared" si="13"/>
        <v>2</v>
      </c>
    </row>
    <row r="67" spans="1:27" s="14" customFormat="1" ht="35.1" customHeight="1" x14ac:dyDescent="0.15">
      <c r="A67" s="37" t="s">
        <v>114</v>
      </c>
      <c r="B67" s="38" t="s">
        <v>181</v>
      </c>
      <c r="C67" s="39"/>
      <c r="D67" s="93">
        <v>1150</v>
      </c>
      <c r="E67" s="40"/>
      <c r="F67" s="40">
        <v>2170</v>
      </c>
      <c r="G67" s="40"/>
      <c r="H67" s="40"/>
      <c r="I67" s="40"/>
      <c r="J67" s="40"/>
      <c r="K67" s="40"/>
      <c r="L67" s="40"/>
      <c r="M67" s="40"/>
      <c r="N67" s="40"/>
      <c r="O67" s="40">
        <v>1980</v>
      </c>
      <c r="P67" s="40"/>
      <c r="Q67" s="40"/>
      <c r="R67" s="41">
        <f t="shared" si="9"/>
        <v>1150</v>
      </c>
      <c r="S67" s="30">
        <f t="shared" si="10"/>
        <v>1</v>
      </c>
      <c r="T67" s="42" t="str">
        <f t="shared" ca="1" si="14"/>
        <v>キンキ文具</v>
      </c>
      <c r="U67" s="32">
        <f t="shared" si="11"/>
        <v>1242</v>
      </c>
      <c r="V67" s="33">
        <f t="shared" si="12"/>
        <v>92</v>
      </c>
      <c r="W67" s="34" t="str">
        <f t="shared" si="15"/>
        <v/>
      </c>
      <c r="X67" s="35"/>
      <c r="AA67" s="36">
        <f t="shared" si="13"/>
        <v>2</v>
      </c>
    </row>
    <row r="68" spans="1:27" s="14" customFormat="1" ht="35.1" customHeight="1" x14ac:dyDescent="0.15">
      <c r="A68" s="37" t="s">
        <v>115</v>
      </c>
      <c r="B68" s="38" t="s">
        <v>121</v>
      </c>
      <c r="C68" s="39"/>
      <c r="D68" s="40"/>
      <c r="E68" s="93">
        <v>238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1">
        <f t="shared" si="9"/>
        <v>238</v>
      </c>
      <c r="S68" s="30">
        <f t="shared" si="10"/>
        <v>1</v>
      </c>
      <c r="T68" s="42" t="str">
        <f t="shared" ca="1" si="14"/>
        <v>(株)吉村文昌堂</v>
      </c>
      <c r="U68" s="32">
        <f t="shared" si="11"/>
        <v>257</v>
      </c>
      <c r="V68" s="33">
        <f t="shared" si="12"/>
        <v>19</v>
      </c>
      <c r="W68" s="34" t="str">
        <f t="shared" si="15"/>
        <v/>
      </c>
      <c r="X68" s="35"/>
      <c r="AA68" s="36">
        <f t="shared" si="13"/>
        <v>3</v>
      </c>
    </row>
    <row r="69" spans="1:27" s="46" customFormat="1" ht="35.1" customHeight="1" x14ac:dyDescent="0.15">
      <c r="A69" s="37" t="s">
        <v>116</v>
      </c>
      <c r="B69" s="38" t="s">
        <v>123</v>
      </c>
      <c r="C69" s="39"/>
      <c r="D69" s="40"/>
      <c r="E69" s="40"/>
      <c r="F69" s="40">
        <v>496</v>
      </c>
      <c r="G69" s="40"/>
      <c r="H69" s="40"/>
      <c r="I69" s="40"/>
      <c r="J69" s="40"/>
      <c r="K69" s="93">
        <v>280</v>
      </c>
      <c r="L69" s="40"/>
      <c r="M69" s="40"/>
      <c r="N69" s="40"/>
      <c r="O69" s="40">
        <v>340</v>
      </c>
      <c r="P69" s="40"/>
      <c r="Q69" s="40"/>
      <c r="R69" s="41">
        <f t="shared" si="9"/>
        <v>280</v>
      </c>
      <c r="S69" s="30">
        <f t="shared" si="10"/>
        <v>1</v>
      </c>
      <c r="T69" s="42" t="str">
        <f t="shared" ca="1" si="14"/>
        <v>(株)ヤスダ</v>
      </c>
      <c r="U69" s="32">
        <f t="shared" si="11"/>
        <v>302</v>
      </c>
      <c r="V69" s="33">
        <f t="shared" si="12"/>
        <v>22</v>
      </c>
      <c r="W69" s="34" t="str">
        <f t="shared" si="15"/>
        <v/>
      </c>
      <c r="X69" s="45"/>
      <c r="AA69" s="36">
        <f t="shared" si="13"/>
        <v>9</v>
      </c>
    </row>
    <row r="70" spans="1:27" s="14" customFormat="1" ht="35.1" customHeight="1" x14ac:dyDescent="0.15">
      <c r="A70" s="37" t="s">
        <v>117</v>
      </c>
      <c r="B70" s="38" t="s">
        <v>125</v>
      </c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93">
        <v>1340</v>
      </c>
      <c r="N70" s="40"/>
      <c r="O70" s="40"/>
      <c r="P70" s="40"/>
      <c r="Q70" s="40"/>
      <c r="R70" s="41">
        <f t="shared" si="9"/>
        <v>1340</v>
      </c>
      <c r="S70" s="30">
        <f t="shared" si="10"/>
        <v>1</v>
      </c>
      <c r="T70" s="42" t="str">
        <f t="shared" ca="1" si="14"/>
        <v>石元商事(株)</v>
      </c>
      <c r="U70" s="32">
        <f t="shared" si="11"/>
        <v>1447</v>
      </c>
      <c r="V70" s="33">
        <f t="shared" si="12"/>
        <v>107</v>
      </c>
      <c r="W70" s="34" t="str">
        <f t="shared" si="15"/>
        <v/>
      </c>
      <c r="X70" s="35"/>
      <c r="AA70" s="36">
        <f t="shared" si="13"/>
        <v>11</v>
      </c>
    </row>
    <row r="71" spans="1:27" s="46" customFormat="1" ht="35.1" customHeight="1" x14ac:dyDescent="0.15">
      <c r="A71" s="37" t="s">
        <v>119</v>
      </c>
      <c r="B71" s="38" t="s">
        <v>127</v>
      </c>
      <c r="C71" s="39"/>
      <c r="D71" s="40"/>
      <c r="E71" s="40"/>
      <c r="F71" s="40"/>
      <c r="G71" s="40"/>
      <c r="H71" s="93">
        <v>489</v>
      </c>
      <c r="I71" s="40"/>
      <c r="J71" s="40"/>
      <c r="K71" s="40"/>
      <c r="L71" s="40"/>
      <c r="M71" s="40"/>
      <c r="N71" s="40"/>
      <c r="O71" s="40"/>
      <c r="P71" s="40"/>
      <c r="Q71" s="40"/>
      <c r="R71" s="41">
        <f t="shared" ref="R71:R84" si="16">MIN(C71:Q71)</f>
        <v>489</v>
      </c>
      <c r="S71" s="30">
        <f t="shared" ref="S71:S84" si="17">COUNTIF(C71:Q71,R71)</f>
        <v>1</v>
      </c>
      <c r="T71" s="42" t="str">
        <f t="shared" ca="1" si="14"/>
        <v>(株)コピーフジタ</v>
      </c>
      <c r="U71" s="32">
        <f t="shared" ref="U71:U84" si="18">ROUNDDOWN(R71*1.08,0)</f>
        <v>528</v>
      </c>
      <c r="V71" s="33">
        <f t="shared" ref="V71:V84" si="19">U71-R71</f>
        <v>39</v>
      </c>
      <c r="W71" s="34" t="str">
        <f t="shared" si="15"/>
        <v/>
      </c>
      <c r="X71" s="45"/>
      <c r="AA71" s="36">
        <f t="shared" ref="AA71:AA84" si="20">MATCH(R71,C71:Q71,0)</f>
        <v>6</v>
      </c>
    </row>
    <row r="72" spans="1:27" s="14" customFormat="1" ht="35.1" customHeight="1" x14ac:dyDescent="0.15">
      <c r="A72" s="37" t="s">
        <v>120</v>
      </c>
      <c r="B72" s="38" t="s">
        <v>129</v>
      </c>
      <c r="C72" s="39"/>
      <c r="D72" s="40"/>
      <c r="E72" s="40"/>
      <c r="F72" s="40">
        <v>1070</v>
      </c>
      <c r="G72" s="40"/>
      <c r="H72" s="40"/>
      <c r="I72" s="40"/>
      <c r="J72" s="40"/>
      <c r="K72" s="40"/>
      <c r="L72" s="40"/>
      <c r="M72" s="40"/>
      <c r="N72" s="93">
        <v>1050</v>
      </c>
      <c r="O72" s="40"/>
      <c r="P72" s="40"/>
      <c r="Q72" s="40"/>
      <c r="R72" s="41">
        <f t="shared" si="16"/>
        <v>1050</v>
      </c>
      <c r="S72" s="30">
        <f t="shared" si="17"/>
        <v>1</v>
      </c>
      <c r="T72" s="42" t="str">
        <f t="shared" ca="1" si="14"/>
        <v>赤塚ビジネス(株)</v>
      </c>
      <c r="U72" s="32">
        <f t="shared" si="18"/>
        <v>1134</v>
      </c>
      <c r="V72" s="33">
        <f t="shared" si="19"/>
        <v>84</v>
      </c>
      <c r="W72" s="34" t="str">
        <f t="shared" si="15"/>
        <v/>
      </c>
      <c r="X72" s="35"/>
      <c r="AA72" s="36">
        <f t="shared" si="20"/>
        <v>12</v>
      </c>
    </row>
    <row r="73" spans="1:27" s="14" customFormat="1" ht="35.1" customHeight="1" x14ac:dyDescent="0.15">
      <c r="A73" s="37" t="s">
        <v>122</v>
      </c>
      <c r="B73" s="38" t="s">
        <v>131</v>
      </c>
      <c r="C73" s="39">
        <v>1540</v>
      </c>
      <c r="D73" s="40"/>
      <c r="E73" s="93">
        <v>1480</v>
      </c>
      <c r="F73" s="40">
        <v>2850</v>
      </c>
      <c r="G73" s="40"/>
      <c r="H73" s="40"/>
      <c r="I73" s="40"/>
      <c r="J73" s="40"/>
      <c r="K73" s="40"/>
      <c r="L73" s="40"/>
      <c r="M73" s="40"/>
      <c r="N73" s="40"/>
      <c r="O73" s="40">
        <v>2200</v>
      </c>
      <c r="P73" s="40"/>
      <c r="Q73" s="40"/>
      <c r="R73" s="41">
        <f t="shared" si="16"/>
        <v>1480</v>
      </c>
      <c r="S73" s="30">
        <f t="shared" si="17"/>
        <v>1</v>
      </c>
      <c r="T73" s="42" t="str">
        <f t="shared" ca="1" si="14"/>
        <v>(株)吉村文昌堂</v>
      </c>
      <c r="U73" s="32">
        <f t="shared" si="18"/>
        <v>1598</v>
      </c>
      <c r="V73" s="33">
        <f t="shared" si="19"/>
        <v>118</v>
      </c>
      <c r="W73" s="34" t="str">
        <f t="shared" si="15"/>
        <v/>
      </c>
      <c r="X73" s="35"/>
      <c r="AA73" s="36">
        <f t="shared" si="20"/>
        <v>3</v>
      </c>
    </row>
    <row r="74" spans="1:27" s="14" customFormat="1" ht="35.1" customHeight="1" x14ac:dyDescent="0.15">
      <c r="A74" s="37" t="s">
        <v>124</v>
      </c>
      <c r="B74" s="38" t="s">
        <v>133</v>
      </c>
      <c r="C74" s="39"/>
      <c r="D74" s="40"/>
      <c r="E74" s="40"/>
      <c r="F74" s="40">
        <v>486</v>
      </c>
      <c r="G74" s="40"/>
      <c r="H74" s="40"/>
      <c r="I74" s="40"/>
      <c r="J74" s="40"/>
      <c r="K74" s="40"/>
      <c r="L74" s="93">
        <v>300</v>
      </c>
      <c r="M74" s="40"/>
      <c r="N74" s="40"/>
      <c r="O74" s="40">
        <v>390</v>
      </c>
      <c r="P74" s="40"/>
      <c r="Q74" s="40"/>
      <c r="R74" s="41">
        <f t="shared" si="16"/>
        <v>300</v>
      </c>
      <c r="S74" s="30">
        <f t="shared" si="17"/>
        <v>1</v>
      </c>
      <c r="T74" s="42" t="str">
        <f t="shared" ca="1" si="14"/>
        <v>イケマンファーム(株)</v>
      </c>
      <c r="U74" s="32">
        <f t="shared" si="18"/>
        <v>324</v>
      </c>
      <c r="V74" s="33">
        <f t="shared" si="19"/>
        <v>24</v>
      </c>
      <c r="W74" s="34" t="str">
        <f t="shared" si="15"/>
        <v/>
      </c>
      <c r="X74" s="35"/>
      <c r="AA74" s="36">
        <f t="shared" si="20"/>
        <v>10</v>
      </c>
    </row>
    <row r="75" spans="1:27" s="14" customFormat="1" ht="35.1" customHeight="1" x14ac:dyDescent="0.15">
      <c r="A75" s="37" t="s">
        <v>126</v>
      </c>
      <c r="B75" s="38" t="s">
        <v>135</v>
      </c>
      <c r="C75" s="39"/>
      <c r="D75" s="40"/>
      <c r="E75" s="93">
        <v>265</v>
      </c>
      <c r="F75" s="40">
        <v>1560</v>
      </c>
      <c r="G75" s="40"/>
      <c r="H75" s="40"/>
      <c r="I75" s="40">
        <v>880</v>
      </c>
      <c r="J75" s="40"/>
      <c r="K75" s="40"/>
      <c r="L75" s="40"/>
      <c r="M75" s="40"/>
      <c r="N75" s="40"/>
      <c r="O75" s="40"/>
      <c r="P75" s="40"/>
      <c r="Q75" s="40"/>
      <c r="R75" s="41">
        <f t="shared" si="16"/>
        <v>265</v>
      </c>
      <c r="S75" s="30">
        <f t="shared" si="17"/>
        <v>1</v>
      </c>
      <c r="T75" s="42" t="str">
        <f t="shared" ca="1" si="14"/>
        <v>(株)吉村文昌堂</v>
      </c>
      <c r="U75" s="32">
        <f t="shared" si="18"/>
        <v>286</v>
      </c>
      <c r="V75" s="33">
        <f t="shared" si="19"/>
        <v>21</v>
      </c>
      <c r="W75" s="34" t="str">
        <f t="shared" si="15"/>
        <v/>
      </c>
      <c r="X75" s="35"/>
      <c r="AA75" s="36">
        <f t="shared" si="20"/>
        <v>3</v>
      </c>
    </row>
    <row r="76" spans="1:27" s="14" customFormat="1" ht="35.1" customHeight="1" x14ac:dyDescent="0.15">
      <c r="A76" s="37" t="s">
        <v>128</v>
      </c>
      <c r="B76" s="38" t="s">
        <v>137</v>
      </c>
      <c r="C76" s="94">
        <v>820</v>
      </c>
      <c r="D76" s="40"/>
      <c r="E76" s="40"/>
      <c r="F76" s="40">
        <v>1276</v>
      </c>
      <c r="G76" s="40"/>
      <c r="H76" s="40"/>
      <c r="I76" s="40"/>
      <c r="J76" s="40"/>
      <c r="K76" s="40"/>
      <c r="L76" s="40">
        <v>850</v>
      </c>
      <c r="M76" s="40"/>
      <c r="N76" s="40"/>
      <c r="O76" s="40">
        <v>900</v>
      </c>
      <c r="P76" s="40"/>
      <c r="Q76" s="40"/>
      <c r="R76" s="41">
        <f t="shared" si="16"/>
        <v>820</v>
      </c>
      <c r="S76" s="30">
        <f t="shared" si="17"/>
        <v>1</v>
      </c>
      <c r="T76" s="42" t="str">
        <f t="shared" ca="1" si="14"/>
        <v>(株)宗石商会</v>
      </c>
      <c r="U76" s="32">
        <f t="shared" si="18"/>
        <v>885</v>
      </c>
      <c r="V76" s="33">
        <f t="shared" si="19"/>
        <v>65</v>
      </c>
      <c r="W76" s="34" t="str">
        <f t="shared" si="15"/>
        <v/>
      </c>
      <c r="X76" s="35"/>
      <c r="AA76" s="36">
        <f t="shared" si="20"/>
        <v>1</v>
      </c>
    </row>
    <row r="77" spans="1:27" s="14" customFormat="1" ht="35.1" customHeight="1" x14ac:dyDescent="0.15">
      <c r="A77" s="37" t="s">
        <v>130</v>
      </c>
      <c r="B77" s="38" t="s">
        <v>139</v>
      </c>
      <c r="C77" s="94">
        <v>395</v>
      </c>
      <c r="D77" s="40"/>
      <c r="E77" s="40"/>
      <c r="F77" s="40">
        <v>466</v>
      </c>
      <c r="G77" s="40"/>
      <c r="H77" s="40"/>
      <c r="I77" s="40"/>
      <c r="J77" s="40"/>
      <c r="K77" s="40"/>
      <c r="L77" s="40"/>
      <c r="M77" s="40"/>
      <c r="N77" s="40"/>
      <c r="O77" s="40">
        <v>440</v>
      </c>
      <c r="P77" s="40"/>
      <c r="Q77" s="40"/>
      <c r="R77" s="41">
        <f t="shared" si="16"/>
        <v>395</v>
      </c>
      <c r="S77" s="30">
        <f t="shared" si="17"/>
        <v>1</v>
      </c>
      <c r="T77" s="42" t="str">
        <f t="shared" ca="1" si="14"/>
        <v>(株)宗石商会</v>
      </c>
      <c r="U77" s="32">
        <f t="shared" si="18"/>
        <v>426</v>
      </c>
      <c r="V77" s="33">
        <f t="shared" si="19"/>
        <v>31</v>
      </c>
      <c r="W77" s="34" t="str">
        <f t="shared" si="15"/>
        <v/>
      </c>
      <c r="X77" s="35"/>
      <c r="AA77" s="36">
        <f t="shared" si="20"/>
        <v>1</v>
      </c>
    </row>
    <row r="78" spans="1:27" s="14" customFormat="1" ht="35.1" customHeight="1" x14ac:dyDescent="0.15">
      <c r="A78" s="37" t="s">
        <v>132</v>
      </c>
      <c r="B78" s="38" t="s">
        <v>185</v>
      </c>
      <c r="C78" s="39">
        <v>1010</v>
      </c>
      <c r="D78" s="40"/>
      <c r="E78" s="40"/>
      <c r="F78" s="40">
        <v>1345</v>
      </c>
      <c r="G78" s="40"/>
      <c r="H78" s="40"/>
      <c r="I78" s="40"/>
      <c r="J78" s="40"/>
      <c r="K78" s="40"/>
      <c r="L78" s="40"/>
      <c r="M78" s="93">
        <v>585</v>
      </c>
      <c r="N78" s="40"/>
      <c r="O78" s="40"/>
      <c r="P78" s="40"/>
      <c r="Q78" s="40"/>
      <c r="R78" s="41">
        <f t="shared" si="16"/>
        <v>585</v>
      </c>
      <c r="S78" s="30">
        <f t="shared" si="17"/>
        <v>1</v>
      </c>
      <c r="T78" s="42" t="str">
        <f t="shared" ca="1" si="14"/>
        <v>石元商事(株)</v>
      </c>
      <c r="U78" s="32">
        <f t="shared" si="18"/>
        <v>631</v>
      </c>
      <c r="V78" s="33">
        <f t="shared" si="19"/>
        <v>46</v>
      </c>
      <c r="W78" s="34" t="str">
        <f t="shared" si="15"/>
        <v/>
      </c>
      <c r="X78" s="35"/>
      <c r="AA78" s="36">
        <f t="shared" si="20"/>
        <v>11</v>
      </c>
    </row>
    <row r="79" spans="1:27" s="14" customFormat="1" ht="35.1" customHeight="1" x14ac:dyDescent="0.15">
      <c r="A79" s="37" t="s">
        <v>134</v>
      </c>
      <c r="B79" s="38" t="s">
        <v>142</v>
      </c>
      <c r="C79" s="39"/>
      <c r="D79" s="40"/>
      <c r="E79" s="40"/>
      <c r="F79" s="40">
        <v>660</v>
      </c>
      <c r="G79" s="93">
        <v>400</v>
      </c>
      <c r="H79" s="40"/>
      <c r="I79" s="40"/>
      <c r="J79" s="40"/>
      <c r="K79" s="40"/>
      <c r="L79" s="40">
        <v>580</v>
      </c>
      <c r="M79" s="40"/>
      <c r="N79" s="40"/>
      <c r="O79" s="40">
        <v>600</v>
      </c>
      <c r="P79" s="40"/>
      <c r="Q79" s="40"/>
      <c r="R79" s="41">
        <f t="shared" si="16"/>
        <v>400</v>
      </c>
      <c r="S79" s="30">
        <f t="shared" si="17"/>
        <v>1</v>
      </c>
      <c r="T79" s="42" t="str">
        <f t="shared" ca="1" si="14"/>
        <v>さのぶん(株)</v>
      </c>
      <c r="U79" s="32">
        <f t="shared" si="18"/>
        <v>432</v>
      </c>
      <c r="V79" s="33">
        <f t="shared" si="19"/>
        <v>32</v>
      </c>
      <c r="W79" s="34" t="str">
        <f t="shared" ref="W79:W84" si="21">IF(S79=1,"","くじ引き")</f>
        <v/>
      </c>
      <c r="X79" s="35"/>
      <c r="AA79" s="36">
        <f t="shared" si="20"/>
        <v>5</v>
      </c>
    </row>
    <row r="80" spans="1:27" s="14" customFormat="1" ht="35.1" customHeight="1" x14ac:dyDescent="0.15">
      <c r="A80" s="37" t="s">
        <v>136</v>
      </c>
      <c r="B80" s="38" t="s">
        <v>144</v>
      </c>
      <c r="C80" s="94">
        <v>245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>
        <f t="shared" si="16"/>
        <v>245</v>
      </c>
      <c r="S80" s="30">
        <f t="shared" si="17"/>
        <v>1</v>
      </c>
      <c r="T80" s="42" t="str">
        <f t="shared" ca="1" si="14"/>
        <v>(株)宗石商会</v>
      </c>
      <c r="U80" s="32">
        <f t="shared" si="18"/>
        <v>264</v>
      </c>
      <c r="V80" s="33">
        <f t="shared" si="19"/>
        <v>19</v>
      </c>
      <c r="W80" s="34" t="str">
        <f t="shared" si="21"/>
        <v/>
      </c>
      <c r="X80" s="35"/>
      <c r="AA80" s="36">
        <f t="shared" si="20"/>
        <v>1</v>
      </c>
    </row>
    <row r="81" spans="1:27" s="14" customFormat="1" ht="35.1" customHeight="1" x14ac:dyDescent="0.15">
      <c r="A81" s="37" t="s">
        <v>138</v>
      </c>
      <c r="B81" s="38" t="s">
        <v>113</v>
      </c>
      <c r="C81" s="39"/>
      <c r="D81" s="40"/>
      <c r="E81" s="40"/>
      <c r="F81" s="40">
        <v>2800</v>
      </c>
      <c r="G81" s="40"/>
      <c r="H81" s="40"/>
      <c r="I81" s="40"/>
      <c r="J81" s="40"/>
      <c r="K81" s="40">
        <v>1420</v>
      </c>
      <c r="L81" s="93">
        <v>1380</v>
      </c>
      <c r="M81" s="40"/>
      <c r="N81" s="40"/>
      <c r="O81" s="40">
        <v>2400</v>
      </c>
      <c r="P81" s="40"/>
      <c r="Q81" s="40"/>
      <c r="R81" s="41">
        <f t="shared" si="16"/>
        <v>1380</v>
      </c>
      <c r="S81" s="30">
        <f t="shared" si="17"/>
        <v>1</v>
      </c>
      <c r="T81" s="42" t="str">
        <f t="shared" ca="1" si="14"/>
        <v>イケマンファーム(株)</v>
      </c>
      <c r="U81" s="32">
        <f t="shared" si="18"/>
        <v>1490</v>
      </c>
      <c r="V81" s="33">
        <f t="shared" si="19"/>
        <v>110</v>
      </c>
      <c r="W81" s="34" t="str">
        <f t="shared" si="21"/>
        <v/>
      </c>
      <c r="X81" s="35"/>
      <c r="AA81" s="36">
        <f t="shared" si="20"/>
        <v>10</v>
      </c>
    </row>
    <row r="82" spans="1:27" s="14" customFormat="1" ht="35.1" customHeight="1" x14ac:dyDescent="0.15">
      <c r="A82" s="37" t="s">
        <v>140</v>
      </c>
      <c r="B82" s="38" t="s">
        <v>182</v>
      </c>
      <c r="C82" s="39"/>
      <c r="D82" s="40"/>
      <c r="E82" s="40"/>
      <c r="F82" s="40">
        <v>2855</v>
      </c>
      <c r="G82" s="40"/>
      <c r="H82" s="40"/>
      <c r="I82" s="40"/>
      <c r="J82" s="40"/>
      <c r="K82" s="40"/>
      <c r="L82" s="93">
        <v>1380</v>
      </c>
      <c r="M82" s="40">
        <v>1420</v>
      </c>
      <c r="N82" s="40">
        <v>1450</v>
      </c>
      <c r="O82" s="40">
        <v>2400</v>
      </c>
      <c r="P82" s="40"/>
      <c r="Q82" s="40"/>
      <c r="R82" s="41">
        <f t="shared" si="16"/>
        <v>1380</v>
      </c>
      <c r="S82" s="30">
        <f t="shared" si="17"/>
        <v>1</v>
      </c>
      <c r="T82" s="42" t="str">
        <f t="shared" ca="1" si="14"/>
        <v>イケマンファーム(株)</v>
      </c>
      <c r="U82" s="32">
        <f t="shared" si="18"/>
        <v>1490</v>
      </c>
      <c r="V82" s="33">
        <f t="shared" si="19"/>
        <v>110</v>
      </c>
      <c r="W82" s="34" t="str">
        <f t="shared" si="21"/>
        <v/>
      </c>
      <c r="X82" s="35"/>
      <c r="AA82" s="36">
        <f t="shared" si="20"/>
        <v>10</v>
      </c>
    </row>
    <row r="83" spans="1:27" s="14" customFormat="1" ht="35.1" customHeight="1" x14ac:dyDescent="0.15">
      <c r="A83" s="37" t="s">
        <v>141</v>
      </c>
      <c r="B83" s="38" t="s">
        <v>183</v>
      </c>
      <c r="C83" s="39"/>
      <c r="D83" s="40"/>
      <c r="E83" s="40"/>
      <c r="F83" s="40">
        <v>290</v>
      </c>
      <c r="G83" s="40"/>
      <c r="H83" s="40"/>
      <c r="I83" s="40"/>
      <c r="J83" s="40"/>
      <c r="K83" s="93">
        <v>182</v>
      </c>
      <c r="L83" s="40"/>
      <c r="M83" s="40"/>
      <c r="N83" s="40"/>
      <c r="O83" s="40">
        <v>240</v>
      </c>
      <c r="P83" s="40"/>
      <c r="Q83" s="40"/>
      <c r="R83" s="41">
        <f t="shared" si="16"/>
        <v>182</v>
      </c>
      <c r="S83" s="30">
        <f t="shared" si="17"/>
        <v>1</v>
      </c>
      <c r="T83" s="42" t="str">
        <f t="shared" ca="1" si="14"/>
        <v>(株)ヤスダ</v>
      </c>
      <c r="U83" s="32">
        <f t="shared" si="18"/>
        <v>196</v>
      </c>
      <c r="V83" s="33">
        <f t="shared" si="19"/>
        <v>14</v>
      </c>
      <c r="W83" s="34" t="str">
        <f t="shared" si="21"/>
        <v/>
      </c>
      <c r="X83" s="35"/>
      <c r="AA83" s="36">
        <f t="shared" si="20"/>
        <v>9</v>
      </c>
    </row>
    <row r="84" spans="1:27" s="46" customFormat="1" ht="35.1" customHeight="1" thickBot="1" x14ac:dyDescent="0.2">
      <c r="A84" s="47" t="s">
        <v>143</v>
      </c>
      <c r="B84" s="48" t="s">
        <v>184</v>
      </c>
      <c r="C84" s="49"/>
      <c r="D84" s="50"/>
      <c r="E84" s="50"/>
      <c r="F84" s="50">
        <v>300</v>
      </c>
      <c r="G84" s="50"/>
      <c r="H84" s="50"/>
      <c r="I84" s="50"/>
      <c r="J84" s="50"/>
      <c r="K84" s="95">
        <v>182</v>
      </c>
      <c r="L84" s="50"/>
      <c r="M84" s="50"/>
      <c r="N84" s="50"/>
      <c r="O84" s="50">
        <v>240</v>
      </c>
      <c r="P84" s="50"/>
      <c r="Q84" s="50"/>
      <c r="R84" s="51">
        <f t="shared" si="16"/>
        <v>182</v>
      </c>
      <c r="S84" s="52">
        <f t="shared" si="17"/>
        <v>1</v>
      </c>
      <c r="T84" s="53" t="str">
        <f t="shared" ca="1" si="14"/>
        <v>(株)ヤスダ</v>
      </c>
      <c r="U84" s="54">
        <f t="shared" si="18"/>
        <v>196</v>
      </c>
      <c r="V84" s="55">
        <f t="shared" si="19"/>
        <v>14</v>
      </c>
      <c r="W84" s="56" t="str">
        <f t="shared" si="21"/>
        <v/>
      </c>
      <c r="X84" s="57"/>
      <c r="AA84" s="36">
        <f t="shared" si="20"/>
        <v>9</v>
      </c>
    </row>
    <row r="85" spans="1:27" ht="45" customHeight="1" x14ac:dyDescent="0.15">
      <c r="B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27" s="14" customFormat="1" ht="47.25" customHeight="1" thickBot="1" x14ac:dyDescent="0.2">
      <c r="A86" s="59"/>
      <c r="B86" s="60" t="s">
        <v>147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36"/>
      <c r="S86" s="36"/>
      <c r="T86" s="62"/>
      <c r="U86" s="63"/>
      <c r="V86" s="64"/>
      <c r="W86" s="65"/>
      <c r="X86" s="65"/>
      <c r="AA86" s="36" t="e">
        <f>MATCH(R86,C86:Q86,0)</f>
        <v>#N/A</v>
      </c>
    </row>
    <row r="87" spans="1:27" s="14" customFormat="1" ht="22.5" customHeight="1" x14ac:dyDescent="0.15">
      <c r="A87" s="122" t="s">
        <v>0</v>
      </c>
      <c r="B87" s="124" t="s">
        <v>145</v>
      </c>
      <c r="C87" s="98">
        <v>1</v>
      </c>
      <c r="D87" s="99">
        <v>2</v>
      </c>
      <c r="E87" s="99">
        <v>3</v>
      </c>
      <c r="F87" s="99">
        <v>4</v>
      </c>
      <c r="G87" s="99">
        <v>5</v>
      </c>
      <c r="H87" s="99">
        <v>6</v>
      </c>
      <c r="I87" s="99">
        <v>7</v>
      </c>
      <c r="J87" s="99">
        <v>8</v>
      </c>
      <c r="K87" s="99">
        <v>9</v>
      </c>
      <c r="L87" s="99">
        <v>10</v>
      </c>
      <c r="M87" s="99">
        <v>11</v>
      </c>
      <c r="N87" s="99">
        <v>12</v>
      </c>
      <c r="O87" s="99">
        <v>13</v>
      </c>
      <c r="P87" s="99">
        <v>14</v>
      </c>
      <c r="Q87" s="99">
        <v>15</v>
      </c>
      <c r="R87" s="112" t="s">
        <v>2</v>
      </c>
      <c r="S87" s="114" t="s">
        <v>3</v>
      </c>
      <c r="T87" s="108" t="s">
        <v>4</v>
      </c>
      <c r="U87" s="110" t="s">
        <v>5</v>
      </c>
      <c r="V87" s="118" t="s">
        <v>6</v>
      </c>
      <c r="W87" s="120" t="s">
        <v>7</v>
      </c>
      <c r="X87" s="106" t="s">
        <v>146</v>
      </c>
    </row>
    <row r="88" spans="1:27" s="14" customFormat="1" ht="46.5" customHeight="1" thickBot="1" x14ac:dyDescent="0.2">
      <c r="A88" s="123"/>
      <c r="B88" s="125"/>
      <c r="C88" s="101" t="s">
        <v>188</v>
      </c>
      <c r="D88" s="102" t="s">
        <v>189</v>
      </c>
      <c r="E88" s="102" t="s">
        <v>190</v>
      </c>
      <c r="F88" s="102" t="s">
        <v>191</v>
      </c>
      <c r="G88" s="102" t="s">
        <v>192</v>
      </c>
      <c r="H88" s="102" t="s">
        <v>193</v>
      </c>
      <c r="I88" s="102" t="s">
        <v>194</v>
      </c>
      <c r="J88" s="102" t="s">
        <v>195</v>
      </c>
      <c r="K88" s="102" t="s">
        <v>196</v>
      </c>
      <c r="L88" s="102" t="s">
        <v>197</v>
      </c>
      <c r="M88" s="102" t="s">
        <v>198</v>
      </c>
      <c r="N88" s="102" t="s">
        <v>199</v>
      </c>
      <c r="O88" s="102" t="s">
        <v>200</v>
      </c>
      <c r="P88" s="102" t="s">
        <v>204</v>
      </c>
      <c r="Q88" s="102" t="s">
        <v>205</v>
      </c>
      <c r="R88" s="113"/>
      <c r="S88" s="115"/>
      <c r="T88" s="109"/>
      <c r="U88" s="111"/>
      <c r="V88" s="119"/>
      <c r="W88" s="121"/>
      <c r="X88" s="107"/>
    </row>
    <row r="89" spans="1:27" s="14" customFormat="1" ht="35.1" customHeight="1" x14ac:dyDescent="0.15">
      <c r="A89" s="66" t="s">
        <v>148</v>
      </c>
      <c r="B89" s="67" t="s">
        <v>149</v>
      </c>
      <c r="C89" s="27"/>
      <c r="D89" s="28"/>
      <c r="E89" s="28"/>
      <c r="F89" s="28"/>
      <c r="G89" s="28" t="s">
        <v>203</v>
      </c>
      <c r="H89" s="28"/>
      <c r="I89" s="28"/>
      <c r="J89" s="28"/>
      <c r="K89" s="28" t="s">
        <v>203</v>
      </c>
      <c r="L89" s="28" t="s">
        <v>203</v>
      </c>
      <c r="M89" s="92">
        <v>322</v>
      </c>
      <c r="N89" s="28"/>
      <c r="O89" s="28"/>
      <c r="P89" s="28"/>
      <c r="Q89" s="28"/>
      <c r="R89" s="29">
        <f t="shared" ref="R89:R97" si="22">MIN(C89:Q89)</f>
        <v>322</v>
      </c>
      <c r="S89" s="68">
        <f t="shared" ref="S89:S97" si="23">COUNTIF(C89:Q89,R89)</f>
        <v>1</v>
      </c>
      <c r="T89" s="69" t="str">
        <f t="shared" ref="T89:T97" ca="1" si="24">OFFSET(C89,ROW($C$5)-ROW(C89),AA89-1)</f>
        <v>石元商事(株)</v>
      </c>
      <c r="U89" s="70">
        <f t="shared" ref="U89:U97" si="25">ROUNDDOWN(R89*1.08,0)</f>
        <v>347</v>
      </c>
      <c r="V89" s="71">
        <f t="shared" ref="V89:V97" si="26">U89-R89</f>
        <v>25</v>
      </c>
      <c r="W89" s="72" t="str">
        <f>IF(S89=1,"","くじ引き")</f>
        <v/>
      </c>
      <c r="X89" s="73"/>
      <c r="AA89" s="36">
        <f t="shared" ref="AA89:AA97" si="27">MATCH(R89,C89:Q89,0)</f>
        <v>11</v>
      </c>
    </row>
    <row r="90" spans="1:27" s="14" customFormat="1" ht="35.1" customHeight="1" x14ac:dyDescent="0.15">
      <c r="A90" s="74" t="s">
        <v>150</v>
      </c>
      <c r="B90" s="75" t="s">
        <v>151</v>
      </c>
      <c r="C90" s="39"/>
      <c r="D90" s="40"/>
      <c r="E90" s="40"/>
      <c r="F90" s="40"/>
      <c r="G90" s="93">
        <v>385</v>
      </c>
      <c r="H90" s="40"/>
      <c r="I90" s="40"/>
      <c r="J90" s="40"/>
      <c r="K90" s="40" t="s">
        <v>203</v>
      </c>
      <c r="L90" s="40">
        <v>403</v>
      </c>
      <c r="M90" s="40">
        <v>410</v>
      </c>
      <c r="N90" s="40"/>
      <c r="O90" s="40"/>
      <c r="P90" s="40"/>
      <c r="Q90" s="40"/>
      <c r="R90" s="41">
        <f t="shared" si="22"/>
        <v>385</v>
      </c>
      <c r="S90" s="76">
        <f t="shared" si="23"/>
        <v>1</v>
      </c>
      <c r="T90" s="42" t="str">
        <f t="shared" ca="1" si="24"/>
        <v>さのぶん(株)</v>
      </c>
      <c r="U90" s="32">
        <f t="shared" si="25"/>
        <v>415</v>
      </c>
      <c r="V90" s="33">
        <f t="shared" si="26"/>
        <v>30</v>
      </c>
      <c r="W90" s="34" t="str">
        <f>IF(S90=1,"","くじ引き")</f>
        <v/>
      </c>
      <c r="X90" s="35"/>
      <c r="AA90" s="36">
        <f t="shared" si="27"/>
        <v>5</v>
      </c>
    </row>
    <row r="91" spans="1:27" s="14" customFormat="1" ht="35.1" customHeight="1" x14ac:dyDescent="0.15">
      <c r="A91" s="74" t="s">
        <v>152</v>
      </c>
      <c r="B91" s="75" t="s">
        <v>186</v>
      </c>
      <c r="C91" s="39">
        <v>2800</v>
      </c>
      <c r="D91" s="40"/>
      <c r="E91" s="40"/>
      <c r="F91" s="40"/>
      <c r="G91" s="40" t="s">
        <v>203</v>
      </c>
      <c r="H91" s="40"/>
      <c r="I91" s="40"/>
      <c r="J91" s="40"/>
      <c r="K91" s="40" t="s">
        <v>203</v>
      </c>
      <c r="L91" s="40" t="s">
        <v>203</v>
      </c>
      <c r="M91" s="40" t="s">
        <v>203</v>
      </c>
      <c r="N91" s="40"/>
      <c r="O91" s="40"/>
      <c r="P91" s="93">
        <v>2750</v>
      </c>
      <c r="Q91" s="40"/>
      <c r="R91" s="41">
        <f t="shared" si="22"/>
        <v>2750</v>
      </c>
      <c r="S91" s="76">
        <f t="shared" si="23"/>
        <v>1</v>
      </c>
      <c r="T91" s="42" t="str">
        <f t="shared" ca="1" si="24"/>
        <v>ビジネスセンターモリヤマ</v>
      </c>
      <c r="U91" s="32">
        <f t="shared" si="25"/>
        <v>2970</v>
      </c>
      <c r="V91" s="33">
        <f t="shared" si="26"/>
        <v>220</v>
      </c>
      <c r="W91" s="34" t="str">
        <f>IF(S91=1,"","くじ引き")</f>
        <v/>
      </c>
      <c r="X91" s="35"/>
      <c r="AA91" s="36">
        <f t="shared" si="27"/>
        <v>14</v>
      </c>
    </row>
    <row r="92" spans="1:27" s="14" customFormat="1" ht="35.1" customHeight="1" x14ac:dyDescent="0.15">
      <c r="A92" s="74" t="s">
        <v>153</v>
      </c>
      <c r="B92" s="75" t="s">
        <v>187</v>
      </c>
      <c r="C92" s="39">
        <v>5800</v>
      </c>
      <c r="D92" s="40"/>
      <c r="E92" s="40"/>
      <c r="F92" s="40"/>
      <c r="G92" s="40" t="s">
        <v>203</v>
      </c>
      <c r="H92" s="40"/>
      <c r="I92" s="40"/>
      <c r="J92" s="40"/>
      <c r="K92" s="40" t="s">
        <v>203</v>
      </c>
      <c r="L92" s="40" t="s">
        <v>203</v>
      </c>
      <c r="M92" s="40" t="s">
        <v>203</v>
      </c>
      <c r="N92" s="40"/>
      <c r="O92" s="40"/>
      <c r="P92" s="93">
        <v>5770</v>
      </c>
      <c r="Q92" s="40"/>
      <c r="R92" s="41">
        <f t="shared" si="22"/>
        <v>5770</v>
      </c>
      <c r="S92" s="76">
        <f t="shared" si="23"/>
        <v>1</v>
      </c>
      <c r="T92" s="42" t="str">
        <f t="shared" ca="1" si="24"/>
        <v>ビジネスセンターモリヤマ</v>
      </c>
      <c r="U92" s="32">
        <f t="shared" si="25"/>
        <v>6231</v>
      </c>
      <c r="V92" s="33">
        <f t="shared" si="26"/>
        <v>461</v>
      </c>
      <c r="W92" s="34" t="str">
        <f>IF(S92=1,"","くじ引き")</f>
        <v/>
      </c>
      <c r="X92" s="35"/>
      <c r="AA92" s="36">
        <f t="shared" si="27"/>
        <v>14</v>
      </c>
    </row>
    <row r="93" spans="1:27" s="14" customFormat="1" ht="35.1" customHeight="1" x14ac:dyDescent="0.15">
      <c r="A93" s="74" t="s">
        <v>154</v>
      </c>
      <c r="B93" s="75" t="s">
        <v>155</v>
      </c>
      <c r="C93" s="39"/>
      <c r="D93" s="40"/>
      <c r="E93" s="40"/>
      <c r="F93" s="40"/>
      <c r="G93" s="40" t="s">
        <v>203</v>
      </c>
      <c r="H93" s="40"/>
      <c r="I93" s="40"/>
      <c r="J93" s="40"/>
      <c r="K93" s="40" t="s">
        <v>203</v>
      </c>
      <c r="L93" s="93">
        <v>1815</v>
      </c>
      <c r="M93" s="40">
        <v>1900</v>
      </c>
      <c r="N93" s="40"/>
      <c r="O93" s="40"/>
      <c r="P93" s="40"/>
      <c r="Q93" s="40"/>
      <c r="R93" s="41">
        <f t="shared" si="22"/>
        <v>1815</v>
      </c>
      <c r="S93" s="76">
        <f t="shared" si="23"/>
        <v>1</v>
      </c>
      <c r="T93" s="42" t="str">
        <f t="shared" ca="1" si="24"/>
        <v>イケマンファーム(株)</v>
      </c>
      <c r="U93" s="32">
        <f t="shared" si="25"/>
        <v>1960</v>
      </c>
      <c r="V93" s="33">
        <f t="shared" si="26"/>
        <v>145</v>
      </c>
      <c r="W93" s="34" t="str">
        <f>IF(S93=1,"","くじ引き")</f>
        <v/>
      </c>
      <c r="X93" s="35"/>
      <c r="AA93" s="36">
        <f t="shared" si="27"/>
        <v>10</v>
      </c>
    </row>
    <row r="94" spans="1:27" s="14" customFormat="1" ht="35.1" customHeight="1" x14ac:dyDescent="0.15">
      <c r="A94" s="74" t="s">
        <v>156</v>
      </c>
      <c r="B94" s="75" t="s">
        <v>157</v>
      </c>
      <c r="C94" s="39"/>
      <c r="D94" s="40"/>
      <c r="E94" s="40"/>
      <c r="F94" s="40"/>
      <c r="G94" s="40" t="s">
        <v>203</v>
      </c>
      <c r="H94" s="40"/>
      <c r="I94" s="40"/>
      <c r="J94" s="40"/>
      <c r="K94" s="93">
        <v>6950</v>
      </c>
      <c r="L94" s="40" t="s">
        <v>203</v>
      </c>
      <c r="M94" s="40" t="s">
        <v>203</v>
      </c>
      <c r="N94" s="40"/>
      <c r="O94" s="40"/>
      <c r="P94" s="40"/>
      <c r="Q94" s="40"/>
      <c r="R94" s="41">
        <f t="shared" si="22"/>
        <v>6950</v>
      </c>
      <c r="S94" s="76">
        <f t="shared" si="23"/>
        <v>1</v>
      </c>
      <c r="T94" s="42" t="str">
        <f t="shared" ca="1" si="24"/>
        <v>(株)ヤスダ</v>
      </c>
      <c r="U94" s="32">
        <f t="shared" si="25"/>
        <v>7506</v>
      </c>
      <c r="V94" s="33">
        <f t="shared" si="26"/>
        <v>556</v>
      </c>
      <c r="W94" s="34"/>
      <c r="X94" s="35"/>
      <c r="AA94" s="36">
        <f t="shared" si="27"/>
        <v>9</v>
      </c>
    </row>
    <row r="95" spans="1:27" s="14" customFormat="1" ht="35.1" customHeight="1" x14ac:dyDescent="0.15">
      <c r="A95" s="74" t="s">
        <v>158</v>
      </c>
      <c r="B95" s="75" t="s">
        <v>159</v>
      </c>
      <c r="C95" s="39"/>
      <c r="D95" s="40"/>
      <c r="E95" s="40"/>
      <c r="F95" s="40"/>
      <c r="G95" s="40" t="s">
        <v>203</v>
      </c>
      <c r="H95" s="40"/>
      <c r="I95" s="40"/>
      <c r="J95" s="40"/>
      <c r="K95" s="40" t="s">
        <v>203</v>
      </c>
      <c r="L95" s="40" t="s">
        <v>203</v>
      </c>
      <c r="M95" s="93">
        <v>893</v>
      </c>
      <c r="N95" s="40"/>
      <c r="O95" s="40"/>
      <c r="P95" s="40"/>
      <c r="Q95" s="40"/>
      <c r="R95" s="41">
        <f t="shared" si="22"/>
        <v>893</v>
      </c>
      <c r="S95" s="76">
        <f t="shared" si="23"/>
        <v>1</v>
      </c>
      <c r="T95" s="42" t="str">
        <f t="shared" ca="1" si="24"/>
        <v>石元商事(株)</v>
      </c>
      <c r="U95" s="32">
        <f t="shared" si="25"/>
        <v>964</v>
      </c>
      <c r="V95" s="33">
        <f t="shared" si="26"/>
        <v>71</v>
      </c>
      <c r="W95" s="34" t="str">
        <f>IF(S95=1,"","くじ引き")</f>
        <v/>
      </c>
      <c r="X95" s="35"/>
      <c r="AA95" s="36">
        <f t="shared" si="27"/>
        <v>11</v>
      </c>
    </row>
    <row r="96" spans="1:27" s="14" customFormat="1" ht="35.1" customHeight="1" x14ac:dyDescent="0.15">
      <c r="A96" s="74" t="s">
        <v>160</v>
      </c>
      <c r="B96" s="75" t="s">
        <v>161</v>
      </c>
      <c r="C96" s="39"/>
      <c r="D96" s="40"/>
      <c r="E96" s="40"/>
      <c r="F96" s="40"/>
      <c r="G96" s="40" t="s">
        <v>203</v>
      </c>
      <c r="H96" s="40"/>
      <c r="I96" s="40"/>
      <c r="J96" s="40"/>
      <c r="K96" s="40" t="s">
        <v>203</v>
      </c>
      <c r="L96" s="40" t="s">
        <v>203</v>
      </c>
      <c r="M96" s="93">
        <v>597</v>
      </c>
      <c r="N96" s="40"/>
      <c r="O96" s="40"/>
      <c r="P96" s="40"/>
      <c r="Q96" s="40"/>
      <c r="R96" s="41">
        <f t="shared" si="22"/>
        <v>597</v>
      </c>
      <c r="S96" s="76">
        <f t="shared" si="23"/>
        <v>1</v>
      </c>
      <c r="T96" s="42" t="str">
        <f t="shared" ca="1" si="24"/>
        <v>石元商事(株)</v>
      </c>
      <c r="U96" s="32">
        <f t="shared" si="25"/>
        <v>644</v>
      </c>
      <c r="V96" s="33">
        <f t="shared" si="26"/>
        <v>47</v>
      </c>
      <c r="W96" s="34" t="str">
        <f>IF(S96=1,"","くじ引き")</f>
        <v/>
      </c>
      <c r="X96" s="35"/>
      <c r="AA96" s="36">
        <f t="shared" si="27"/>
        <v>11</v>
      </c>
    </row>
    <row r="97" spans="1:27" s="8" customFormat="1" ht="35.1" customHeight="1" thickBot="1" x14ac:dyDescent="0.2">
      <c r="A97" s="77" t="s">
        <v>162</v>
      </c>
      <c r="B97" s="78" t="s">
        <v>163</v>
      </c>
      <c r="C97" s="88"/>
      <c r="D97" s="89"/>
      <c r="E97" s="90"/>
      <c r="F97" s="90"/>
      <c r="G97" s="89" t="s">
        <v>203</v>
      </c>
      <c r="H97" s="89"/>
      <c r="I97" s="90"/>
      <c r="J97" s="90"/>
      <c r="K97" s="89" t="s">
        <v>203</v>
      </c>
      <c r="L97" s="89" t="s">
        <v>203</v>
      </c>
      <c r="M97" s="96">
        <v>2150</v>
      </c>
      <c r="N97" s="89"/>
      <c r="O97" s="90"/>
      <c r="P97" s="89"/>
      <c r="Q97" s="91" t="s">
        <v>203</v>
      </c>
      <c r="R97" s="51">
        <f t="shared" si="22"/>
        <v>2150</v>
      </c>
      <c r="S97" s="79">
        <f t="shared" si="23"/>
        <v>1</v>
      </c>
      <c r="T97" s="53" t="str">
        <f t="shared" ca="1" si="24"/>
        <v>石元商事(株)</v>
      </c>
      <c r="U97" s="54">
        <f t="shared" si="25"/>
        <v>2322</v>
      </c>
      <c r="V97" s="55">
        <f t="shared" si="26"/>
        <v>172</v>
      </c>
      <c r="W97" s="56" t="str">
        <f>IF(S97=1,"","くじ引き")</f>
        <v/>
      </c>
      <c r="X97" s="80"/>
      <c r="Y97" s="14"/>
      <c r="Z97" s="14"/>
      <c r="AA97" s="36">
        <f t="shared" si="27"/>
        <v>11</v>
      </c>
    </row>
    <row r="98" spans="1:27" ht="33.75" customHeight="1" x14ac:dyDescent="0.15"/>
  </sheetData>
  <mergeCells count="18">
    <mergeCell ref="A87:A88"/>
    <mergeCell ref="B87:B88"/>
    <mergeCell ref="V4:V5"/>
    <mergeCell ref="W4:W5"/>
    <mergeCell ref="A4:A5"/>
    <mergeCell ref="B4:B5"/>
    <mergeCell ref="R87:R88"/>
    <mergeCell ref="S87:S88"/>
    <mergeCell ref="X87:X88"/>
    <mergeCell ref="T87:T88"/>
    <mergeCell ref="U87:U88"/>
    <mergeCell ref="X4:X5"/>
    <mergeCell ref="R4:R5"/>
    <mergeCell ref="S4:S5"/>
    <mergeCell ref="T4:T5"/>
    <mergeCell ref="U4:U5"/>
    <mergeCell ref="V87:V88"/>
    <mergeCell ref="W87:W88"/>
  </mergeCells>
  <phoneticPr fontId="1"/>
  <conditionalFormatting sqref="U7:U13 U86 U89:U93 U16:U78 U95:U97 U80:U84">
    <cfRule type="cellIs" dxfId="3" priority="8" stopIfTrue="1" operator="equal">
      <formula>"キングジム"</formula>
    </cfRule>
  </conditionalFormatting>
  <conditionalFormatting sqref="U79">
    <cfRule type="cellIs" dxfId="2" priority="3" stopIfTrue="1" operator="equal">
      <formula>"キングジム"</formula>
    </cfRule>
  </conditionalFormatting>
  <conditionalFormatting sqref="U14:U15">
    <cfRule type="cellIs" dxfId="1" priority="2" stopIfTrue="1" operator="equal">
      <formula>"キングジム"</formula>
    </cfRule>
  </conditionalFormatting>
  <conditionalFormatting sqref="U94">
    <cfRule type="cellIs" dxfId="0" priority="1" stopIfTrue="1" operator="equal">
      <formula>"キングジム"</formula>
    </cfRule>
  </conditionalFormatting>
  <hyperlinks>
    <hyperlink ref="W18" r:id="rId1" display="http://www.nyusatsu.pref.osaka.jp/keiyaku/e-nyusatsu/buppin/kekkayotei/26nendo-kekka/kuji1.pdf"/>
    <hyperlink ref="W23" r:id="rId2" display="http://www.nyusatsu.pref.osaka.jp/keiyaku/e-nyusatsu/buppin/kekkayotei/26nendo-kekka/kuji2.pdf"/>
    <hyperlink ref="W41" r:id="rId3" display="kuji3.pdf"/>
    <hyperlink ref="W25" r:id="rId4" display="kuji1.pdf"/>
    <hyperlink ref="W26" r:id="rId5" display="kuji2.pdf"/>
  </hyperlinks>
  <pageMargins left="0.70866141732283472" right="0.23622047244094491" top="0.94488188976377963" bottom="0.74803149606299213" header="0.15748031496062992" footer="0.51181102362204722"/>
  <pageSetup paperSize="8" scale="65" orientation="landscape" r:id="rId6"/>
  <headerFooter alignWithMargins="0"/>
  <rowBreaks count="2" manualBreakCount="2">
    <brk id="34" max="30" man="1"/>
    <brk id="6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入札結果(事務用品)</vt:lpstr>
      <vt:lpstr>'入札結果(事務用品)'!Print_Area</vt:lpstr>
      <vt:lpstr>'入札結果(事務用品)'!Print_Titles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2015-09-03T00:57:51Z</cp:lastPrinted>
  <dcterms:created xsi:type="dcterms:W3CDTF">2014-09-03T04:36:43Z</dcterms:created>
  <dcterms:modified xsi:type="dcterms:W3CDTF">2015-09-03T10:30:27Z</dcterms:modified>
</cp:coreProperties>
</file>